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nia\Documents\CP78\01Gestion Club\Fichier classements\Classement 2025-2026\"/>
    </mc:Choice>
  </mc:AlternateContent>
  <xr:revisionPtr revIDLastSave="0" documentId="13_ncr:1_{149415D0-AFB9-4303-8B7E-74E7870845BB}" xr6:coauthVersionLast="47" xr6:coauthVersionMax="47" xr10:uidLastSave="{00000000-0000-0000-0000-000000000000}"/>
  <bookViews>
    <workbookView xWindow="-120" yWindow="-120" windowWidth="29040" windowHeight="16440" xr2:uid="{A87AD960-7987-483E-9E26-72A8FA231DE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8" i="1" l="1"/>
  <c r="Q38" i="1"/>
  <c r="M38" i="1" s="1"/>
  <c r="N38" i="1" s="1"/>
  <c r="O38" i="1"/>
  <c r="S28" i="1"/>
  <c r="Q28" i="1"/>
  <c r="R28" i="1" s="1"/>
  <c r="G28" i="1"/>
  <c r="C28" i="1" s="1"/>
  <c r="S27" i="1"/>
  <c r="Q27" i="1"/>
  <c r="M27" i="1" s="1"/>
  <c r="S26" i="1"/>
  <c r="Q26" i="1"/>
  <c r="R26" i="1" s="1"/>
  <c r="S25" i="1"/>
  <c r="Q25" i="1"/>
  <c r="M25" i="1" s="1"/>
  <c r="S24" i="1"/>
  <c r="Q24" i="1"/>
  <c r="R24" i="1" s="1"/>
  <c r="G24" i="1"/>
  <c r="H24" i="1" s="1"/>
  <c r="S23" i="1"/>
  <c r="Q23" i="1"/>
  <c r="M23" i="1" s="1"/>
  <c r="S22" i="1"/>
  <c r="Q22" i="1"/>
  <c r="R22" i="1" s="1"/>
  <c r="S21" i="1"/>
  <c r="Q21" i="1"/>
  <c r="R21" i="1" s="1"/>
  <c r="S20" i="1"/>
  <c r="Q20" i="1"/>
  <c r="M20" i="1" s="1"/>
  <c r="S19" i="1"/>
  <c r="Q19" i="1"/>
  <c r="R19" i="1" s="1"/>
  <c r="G19" i="1"/>
  <c r="C19" i="1" s="1"/>
  <c r="S18" i="1"/>
  <c r="Q18" i="1"/>
  <c r="G13" i="1" s="1"/>
  <c r="G18" i="1"/>
  <c r="H18" i="1" s="1"/>
  <c r="S17" i="1"/>
  <c r="Q17" i="1"/>
  <c r="R17" i="1" s="1"/>
  <c r="S16" i="1"/>
  <c r="Q16" i="1"/>
  <c r="R16" i="1" s="1"/>
  <c r="G16" i="1"/>
  <c r="H16" i="1" s="1"/>
  <c r="S15" i="1"/>
  <c r="Q15" i="1"/>
  <c r="M15" i="1" s="1"/>
  <c r="S14" i="1"/>
  <c r="Q14" i="1"/>
  <c r="R14" i="1" s="1"/>
  <c r="S13" i="1"/>
  <c r="Q13" i="1"/>
  <c r="R13" i="1" s="1"/>
  <c r="S12" i="1"/>
  <c r="Q12" i="1"/>
  <c r="M12" i="1" s="1"/>
  <c r="S11" i="1"/>
  <c r="Q11" i="1"/>
  <c r="R11" i="1" s="1"/>
  <c r="S10" i="1"/>
  <c r="Q10" i="1"/>
  <c r="R10" i="1" s="1"/>
  <c r="S9" i="1"/>
  <c r="Q9" i="1"/>
  <c r="M9" i="1" s="1"/>
  <c r="S8" i="1"/>
  <c r="Q8" i="1"/>
  <c r="G23" i="1" s="1"/>
  <c r="S7" i="1"/>
  <c r="Q7" i="1"/>
  <c r="G21" i="1" s="1"/>
  <c r="S6" i="1"/>
  <c r="Q6" i="1"/>
  <c r="G15" i="1" s="1"/>
  <c r="G6" i="1"/>
  <c r="C6" i="1" s="1"/>
  <c r="S5" i="1"/>
  <c r="Q5" i="1"/>
  <c r="R5" i="1" s="1"/>
  <c r="G5" i="1"/>
  <c r="H5" i="1" s="1"/>
  <c r="S4" i="1"/>
  <c r="Q4" i="1"/>
  <c r="M4" i="1" s="1"/>
  <c r="S3" i="1"/>
  <c r="Q3" i="1"/>
  <c r="R3" i="1" s="1"/>
  <c r="S1" i="1"/>
  <c r="M22" i="1" l="1"/>
  <c r="O22" i="1" s="1"/>
  <c r="G8" i="1"/>
  <c r="C8" i="1" s="1"/>
  <c r="E8" i="1" s="1"/>
  <c r="M24" i="1"/>
  <c r="O24" i="1" s="1"/>
  <c r="G10" i="1"/>
  <c r="H10" i="1" s="1"/>
  <c r="M18" i="1"/>
  <c r="N18" i="1" s="1"/>
  <c r="R27" i="1"/>
  <c r="M14" i="1"/>
  <c r="N14" i="1" s="1"/>
  <c r="R25" i="1"/>
  <c r="M8" i="1"/>
  <c r="O8" i="1" s="1"/>
  <c r="M6" i="1"/>
  <c r="N6" i="1" s="1"/>
  <c r="R8" i="1"/>
  <c r="G27" i="1"/>
  <c r="C27" i="1" s="1"/>
  <c r="D27" i="1" s="1"/>
  <c r="G14" i="1"/>
  <c r="C14" i="1" s="1"/>
  <c r="D14" i="1" s="1"/>
  <c r="M16" i="1"/>
  <c r="O16" i="1" s="1"/>
  <c r="M21" i="1"/>
  <c r="M28" i="1"/>
  <c r="G9" i="1"/>
  <c r="H9" i="1" s="1"/>
  <c r="G22" i="1"/>
  <c r="C22" i="1" s="1"/>
  <c r="E22" i="1" s="1"/>
  <c r="M13" i="1"/>
  <c r="O13" i="1" s="1"/>
  <c r="G20" i="1"/>
  <c r="C20" i="1" s="1"/>
  <c r="E20" i="1" s="1"/>
  <c r="G26" i="1"/>
  <c r="H26" i="1" s="1"/>
  <c r="R12" i="1"/>
  <c r="O14" i="1"/>
  <c r="R18" i="1"/>
  <c r="R20" i="1"/>
  <c r="M26" i="1"/>
  <c r="C5" i="1"/>
  <c r="O6" i="1"/>
  <c r="M10" i="1"/>
  <c r="N10" i="1" s="1"/>
  <c r="G25" i="1"/>
  <c r="R38" i="1"/>
  <c r="R6" i="1"/>
  <c r="N13" i="1"/>
  <c r="H19" i="1"/>
  <c r="M5" i="1"/>
  <c r="O5" i="1" s="1"/>
  <c r="G11" i="1"/>
  <c r="C11" i="1" s="1"/>
  <c r="D11" i="1" s="1"/>
  <c r="H21" i="1"/>
  <c r="C21" i="1"/>
  <c r="N4" i="1"/>
  <c r="O4" i="1"/>
  <c r="O9" i="1"/>
  <c r="N9" i="1"/>
  <c r="H15" i="1"/>
  <c r="C15" i="1"/>
  <c r="D28" i="1"/>
  <c r="E28" i="1"/>
  <c r="E6" i="1"/>
  <c r="D6" i="1"/>
  <c r="D8" i="1"/>
  <c r="O12" i="1"/>
  <c r="N12" i="1"/>
  <c r="H13" i="1"/>
  <c r="C13" i="1"/>
  <c r="N20" i="1"/>
  <c r="O20" i="1"/>
  <c r="O27" i="1"/>
  <c r="N27" i="1"/>
  <c r="H23" i="1"/>
  <c r="C23" i="1"/>
  <c r="D19" i="1"/>
  <c r="E19" i="1"/>
  <c r="O23" i="1"/>
  <c r="N23" i="1"/>
  <c r="O15" i="1"/>
  <c r="N15" i="1"/>
  <c r="O25" i="1"/>
  <c r="N25" i="1"/>
  <c r="M11" i="1"/>
  <c r="R15" i="1"/>
  <c r="N16" i="1"/>
  <c r="G17" i="1"/>
  <c r="C18" i="1"/>
  <c r="M19" i="1"/>
  <c r="R23" i="1"/>
  <c r="N24" i="1"/>
  <c r="G3" i="1"/>
  <c r="R9" i="1"/>
  <c r="R4" i="1"/>
  <c r="M3" i="1"/>
  <c r="H6" i="1"/>
  <c r="R7" i="1"/>
  <c r="N8" i="1"/>
  <c r="G4" i="1"/>
  <c r="G12" i="1"/>
  <c r="G7" i="1"/>
  <c r="C16" i="1"/>
  <c r="M17" i="1"/>
  <c r="N22" i="1"/>
  <c r="C24" i="1"/>
  <c r="H28" i="1"/>
  <c r="M7" i="1"/>
  <c r="E14" i="1" l="1"/>
  <c r="O18" i="1"/>
  <c r="H8" i="1"/>
  <c r="C9" i="1"/>
  <c r="D9" i="1" s="1"/>
  <c r="C10" i="1"/>
  <c r="H14" i="1"/>
  <c r="E27" i="1"/>
  <c r="H27" i="1"/>
  <c r="H20" i="1"/>
  <c r="O10" i="1"/>
  <c r="C26" i="1"/>
  <c r="E11" i="1"/>
  <c r="D22" i="1"/>
  <c r="H11" i="1"/>
  <c r="H22" i="1"/>
  <c r="D20" i="1"/>
  <c r="N28" i="1"/>
  <c r="O28" i="1"/>
  <c r="O21" i="1"/>
  <c r="N21" i="1"/>
  <c r="D5" i="1"/>
  <c r="E5" i="1"/>
  <c r="N5" i="1"/>
  <c r="O26" i="1"/>
  <c r="N26" i="1"/>
  <c r="C25" i="1"/>
  <c r="H25" i="1"/>
  <c r="C3" i="1"/>
  <c r="H3" i="1"/>
  <c r="C12" i="1"/>
  <c r="H12" i="1"/>
  <c r="E18" i="1"/>
  <c r="D18" i="1"/>
  <c r="O17" i="1"/>
  <c r="N17" i="1"/>
  <c r="E13" i="1"/>
  <c r="D13" i="1"/>
  <c r="H7" i="1"/>
  <c r="C7" i="1"/>
  <c r="O3" i="1"/>
  <c r="N3" i="1"/>
  <c r="E26" i="1"/>
  <c r="D26" i="1"/>
  <c r="E23" i="1"/>
  <c r="D23" i="1"/>
  <c r="E15" i="1"/>
  <c r="D15" i="1"/>
  <c r="O7" i="1"/>
  <c r="N7" i="1"/>
  <c r="O11" i="1"/>
  <c r="N11" i="1"/>
  <c r="E24" i="1"/>
  <c r="D24" i="1"/>
  <c r="E10" i="1"/>
  <c r="D10" i="1"/>
  <c r="C17" i="1"/>
  <c r="H17" i="1"/>
  <c r="E21" i="1"/>
  <c r="D21" i="1"/>
  <c r="E16" i="1"/>
  <c r="D16" i="1"/>
  <c r="C4" i="1"/>
  <c r="H4" i="1"/>
  <c r="O19" i="1"/>
  <c r="N19" i="1"/>
  <c r="E9" i="1" l="1"/>
  <c r="D25" i="1"/>
  <c r="E25" i="1"/>
  <c r="D12" i="1"/>
  <c r="E12" i="1"/>
  <c r="D17" i="1"/>
  <c r="E17" i="1"/>
  <c r="E7" i="1"/>
  <c r="D7" i="1"/>
  <c r="E4" i="1"/>
  <c r="D4" i="1"/>
  <c r="D3" i="1"/>
  <c r="E3" i="1"/>
</calcChain>
</file>

<file path=xl/sharedStrings.xml><?xml version="1.0" encoding="utf-8"?>
<sst xmlns="http://schemas.openxmlformats.org/spreadsheetml/2006/main" count="169" uniqueCount="139">
  <si>
    <t xml:space="preserve">Classement Bankroll   </t>
  </si>
  <si>
    <t xml:space="preserve">Classement CashGame   </t>
  </si>
  <si>
    <t>Nb de manche =</t>
  </si>
  <si>
    <t>Rang</t>
  </si>
  <si>
    <t>Evol.</t>
  </si>
  <si>
    <t>Nom</t>
  </si>
  <si>
    <t>Total</t>
  </si>
  <si>
    <t>rang</t>
  </si>
  <si>
    <t>Prénom / Nom</t>
  </si>
  <si>
    <t>Gains</t>
  </si>
  <si>
    <t>manches
jouées</t>
  </si>
  <si>
    <t>Licence FFPA</t>
  </si>
  <si>
    <t>Points</t>
  </si>
  <si>
    <t>Xavier INDA</t>
  </si>
  <si>
    <t>Pierre MIOT</t>
  </si>
  <si>
    <t>2526-0194-025176</t>
  </si>
  <si>
    <t>Fabrice Garcia</t>
  </si>
  <si>
    <t>Christophe FALCO</t>
  </si>
  <si>
    <t>Barbara DREUX-CAPRET</t>
  </si>
  <si>
    <t>2526-0194-019432</t>
  </si>
  <si>
    <t>Belhassen Ghomrasni</t>
  </si>
  <si>
    <t>Gianni FANNI</t>
  </si>
  <si>
    <t>Antonio ALMEIDA</t>
  </si>
  <si>
    <t>2526-0194-021025</t>
  </si>
  <si>
    <t>Yann Ribot</t>
  </si>
  <si>
    <t>Pascale OUDRY</t>
  </si>
  <si>
    <t>David LECLERC</t>
  </si>
  <si>
    <t>2526-0194-021456</t>
  </si>
  <si>
    <t>Vivien Boussiquet</t>
  </si>
  <si>
    <t>Jennifer JEZEQUEL</t>
  </si>
  <si>
    <t>2526-0194-000209</t>
  </si>
  <si>
    <t>José Almeida</t>
  </si>
  <si>
    <t>Peggy GRAVE</t>
  </si>
  <si>
    <t>Olivier VADENNE</t>
  </si>
  <si>
    <t>2526-0194-016713</t>
  </si>
  <si>
    <t>Cyril Everard</t>
  </si>
  <si>
    <t>Alain CHAPPUIS</t>
  </si>
  <si>
    <t>2526-0194-000197</t>
  </si>
  <si>
    <t>David Huvelin</t>
  </si>
  <si>
    <t>Pascal CHAMPY</t>
  </si>
  <si>
    <t>Romuald MARGERY</t>
  </si>
  <si>
    <t>2526-0194-017287</t>
  </si>
  <si>
    <t>Patrice Quernet</t>
  </si>
  <si>
    <t>Nicolas FAUSSOT</t>
  </si>
  <si>
    <t>2526-0194-025838</t>
  </si>
  <si>
    <t>Sarah Devaux</t>
  </si>
  <si>
    <t>2526-0194-024291</t>
  </si>
  <si>
    <t>Yvon Simon</t>
  </si>
  <si>
    <t>Nicolas PAULIN</t>
  </si>
  <si>
    <t>2526-0194-012613</t>
  </si>
  <si>
    <t>Sonia Lecomte</t>
  </si>
  <si>
    <t>2526-0194-025175</t>
  </si>
  <si>
    <t>Saul Gaspar</t>
  </si>
  <si>
    <t>Patrick QUILLERE</t>
  </si>
  <si>
    <t>2526-0194-000207</t>
  </si>
  <si>
    <t>Johan Hauff</t>
  </si>
  <si>
    <t>Eric CHAPPUIS</t>
  </si>
  <si>
    <t>2526-0194-000187</t>
  </si>
  <si>
    <t>Antonio Almeida</t>
  </si>
  <si>
    <t>Arnaud CUZIN</t>
  </si>
  <si>
    <t>2526-0194-000202</t>
  </si>
  <si>
    <t>Gianni Fanni</t>
  </si>
  <si>
    <t>Franck LOUIS</t>
  </si>
  <si>
    <t>2526-0194-009399</t>
  </si>
  <si>
    <t>Pascal Champy</t>
  </si>
  <si>
    <t>Johan HAUFF</t>
  </si>
  <si>
    <t>Patrice QUERNET</t>
  </si>
  <si>
    <t>2526-0194-000198</t>
  </si>
  <si>
    <t>David Leclerc</t>
  </si>
  <si>
    <t>Sonia LECOMTE</t>
  </si>
  <si>
    <t>Eric SAINT-YRIEIX</t>
  </si>
  <si>
    <t>2526-0194-021455</t>
  </si>
  <si>
    <t>Frédéric Hebert</t>
  </si>
  <si>
    <t>2526-0194-017091</t>
  </si>
  <si>
    <t>Olivier Vadenne</t>
  </si>
  <si>
    <t>2526-0194-025178</t>
  </si>
  <si>
    <t>Christophe Cailleux</t>
  </si>
  <si>
    <t>Eric CHASSELOUP</t>
  </si>
  <si>
    <t>2526-0194-025171</t>
  </si>
  <si>
    <t>Julien Mathey</t>
  </si>
  <si>
    <t>Jerome DONNADIEU</t>
  </si>
  <si>
    <t>2526-0194-021024</t>
  </si>
  <si>
    <t>Aurélie Pilon</t>
  </si>
  <si>
    <t>Patrick SAVARD</t>
  </si>
  <si>
    <t>Pierre COLLIGNON</t>
  </si>
  <si>
    <t>2526-0194-021967</t>
  </si>
  <si>
    <t>Allan Joncour</t>
  </si>
  <si>
    <t>2526-0194-025174</t>
  </si>
  <si>
    <t>Serge Goncalves</t>
  </si>
  <si>
    <t>2526-0194-020531</t>
  </si>
  <si>
    <t>Ali Hocine</t>
  </si>
  <si>
    <t>Cyril EVERARD</t>
  </si>
  <si>
    <t>2526-0194-021942</t>
  </si>
  <si>
    <t>Christophe Dubrulle</t>
  </si>
  <si>
    <t>2526-0194-021026</t>
  </si>
  <si>
    <t>Anne-laure Ribot</t>
  </si>
  <si>
    <t>2526-0194-012621</t>
  </si>
  <si>
    <t>Magalie Paturot</t>
  </si>
  <si>
    <t>2526-0194-000221</t>
  </si>
  <si>
    <t>Pierre Collignon</t>
  </si>
  <si>
    <t>2526-0194-000199</t>
  </si>
  <si>
    <t>Eric Chappuis</t>
  </si>
  <si>
    <t>2526-0194-012159</t>
  </si>
  <si>
    <t>Pierre Miot</t>
  </si>
  <si>
    <t>2526-0194-000188</t>
  </si>
  <si>
    <t>Arnaud Cuzin</t>
  </si>
  <si>
    <t>2526-0194-014067</t>
  </si>
  <si>
    <t>Jennifer Jezequel</t>
  </si>
  <si>
    <t>2526-0194-021943</t>
  </si>
  <si>
    <t>Véronique Abeilhe</t>
  </si>
  <si>
    <t>2526-0194-018899</t>
  </si>
  <si>
    <t>Jérome Donnadieu</t>
  </si>
  <si>
    <t>▲</t>
  </si>
  <si>
    <t>▼</t>
  </si>
  <si>
    <t>►</t>
  </si>
  <si>
    <t>2526-0194-012809</t>
  </si>
  <si>
    <t>Eric Clemens</t>
  </si>
  <si>
    <t>2526-0194-023204</t>
  </si>
  <si>
    <t>Didier Mouillot</t>
  </si>
  <si>
    <t>2526-0194-014064</t>
  </si>
  <si>
    <t>Alain Chappuis</t>
  </si>
  <si>
    <t>2526-0194-000186</t>
  </si>
  <si>
    <t>Antero Rodrigues</t>
  </si>
  <si>
    <t>2526-0194-023201</t>
  </si>
  <si>
    <t>Jeremy Amar</t>
  </si>
  <si>
    <t>2526-0194-000189</t>
  </si>
  <si>
    <t>Barbara Dreux Capret</t>
  </si>
  <si>
    <t>2526-0194-018892</t>
  </si>
  <si>
    <t>Daniel Ureta</t>
  </si>
  <si>
    <t>2526-0194-000191</t>
  </si>
  <si>
    <t>Christophe Falco</t>
  </si>
  <si>
    <t>2526-0194-025179</t>
  </si>
  <si>
    <t>Corinne Buvry</t>
  </si>
  <si>
    <t>2526-0194-025177</t>
  </si>
  <si>
    <t>Jeremy Caquereau</t>
  </si>
  <si>
    <t>2526-0194-025172</t>
  </si>
  <si>
    <t>Lionel Lafargue</t>
  </si>
  <si>
    <t xml:space="preserve">Classement Tournoi 2025/2026   </t>
  </si>
  <si>
    <t xml:space="preserve">Total tournois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</si>
</sst>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&quot;+ &quot;#,##0;&quot;- &quot;#,##0;\ #,##0"/>
    <numFmt numFmtId="167" formatCode="[Blue]\+0\ ;[Red]\-0\ "/>
  </numFmts>
  <fonts count="11" x14ac:knownFonts="1">
    <font>
      <sz val="11"/>
      <color theme="1"/>
      <name val="Calibri"/>
      <family val="2"/>
      <scheme val="minor"/>
    </font>
    <font>
      <sz val="12"/>
      <color indexed="40"/>
      <name val="Arial"/>
      <family val="2"/>
    </font>
    <font>
      <b/>
      <i/>
      <sz val="18"/>
      <name val="Arial"/>
      <family val="2"/>
    </font>
    <font>
      <b/>
      <i/>
      <sz val="18"/>
      <color indexed="4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color indexed="40"/>
      <name val="Arial"/>
      <family val="2"/>
    </font>
    <font>
      <sz val="12"/>
      <color indexed="10"/>
      <name val="Arial"/>
      <family val="2"/>
    </font>
    <font>
      <sz val="14"/>
      <color indexed="4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49"/>
      </patternFill>
    </fill>
    <fill>
      <patternFill patternType="solid">
        <fgColor indexed="9"/>
        <bgColor indexed="26"/>
      </patternFill>
    </fill>
  </fills>
  <borders count="5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 indent="12"/>
    </xf>
    <xf numFmtId="0" fontId="3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66" fontId="0" fillId="0" borderId="21" xfId="0" applyNumberFormat="1" applyBorder="1" applyAlignment="1">
      <alignment horizontal="center"/>
    </xf>
    <xf numFmtId="0" fontId="6" fillId="0" borderId="22" xfId="0" applyFont="1" applyBorder="1" applyAlignment="1">
      <alignment horizontal="left" vertical="center"/>
    </xf>
    <xf numFmtId="1" fontId="5" fillId="0" borderId="23" xfId="0" applyNumberFormat="1" applyFont="1" applyBorder="1" applyAlignment="1">
      <alignment horizontal="center"/>
    </xf>
    <xf numFmtId="167" fontId="0" fillId="0" borderId="24" xfId="0" applyNumberFormat="1" applyBorder="1" applyAlignment="1">
      <alignment horizontal="center"/>
    </xf>
    <xf numFmtId="0" fontId="0" fillId="0" borderId="25" xfId="0" applyBorder="1"/>
    <xf numFmtId="1" fontId="5" fillId="0" borderId="26" xfId="0" applyNumberFormat="1" applyFont="1" applyBorder="1" applyAlignment="1">
      <alignment horizontal="center"/>
    </xf>
    <xf numFmtId="167" fontId="0" fillId="0" borderId="27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0" fontId="6" fillId="0" borderId="30" xfId="0" applyFont="1" applyBorder="1" applyAlignment="1">
      <alignment horizontal="left" vertical="center"/>
    </xf>
    <xf numFmtId="0" fontId="0" fillId="3" borderId="31" xfId="0" applyFill="1" applyBorder="1" applyAlignment="1">
      <alignment horizontal="center"/>
    </xf>
    <xf numFmtId="0" fontId="6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center"/>
    </xf>
    <xf numFmtId="167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6" fillId="0" borderId="36" xfId="0" applyFont="1" applyBorder="1" applyAlignment="1">
      <alignment horizontal="left" vertical="center"/>
    </xf>
    <xf numFmtId="0" fontId="6" fillId="0" borderId="32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5" xfId="0" applyFont="1" applyBorder="1" applyAlignment="1">
      <alignment horizontal="left" vertical="center"/>
    </xf>
    <xf numFmtId="0" fontId="6" fillId="0" borderId="35" xfId="0" applyFont="1" applyBorder="1" applyAlignment="1">
      <alignment vertical="center"/>
    </xf>
    <xf numFmtId="1" fontId="5" fillId="0" borderId="37" xfId="0" applyNumberFormat="1" applyFont="1" applyBorder="1" applyAlignment="1">
      <alignment horizontal="center"/>
    </xf>
    <xf numFmtId="167" fontId="0" fillId="0" borderId="38" xfId="0" applyNumberFormat="1" applyBorder="1" applyAlignment="1">
      <alignment horizontal="center"/>
    </xf>
    <xf numFmtId="0" fontId="0" fillId="0" borderId="39" xfId="0" applyBorder="1" applyAlignment="1">
      <alignment horizontal="center"/>
    </xf>
    <xf numFmtId="0" fontId="6" fillId="0" borderId="40" xfId="0" applyFont="1" applyBorder="1" applyAlignment="1">
      <alignment horizontal="left" vertical="center"/>
    </xf>
    <xf numFmtId="0" fontId="6" fillId="0" borderId="41" xfId="0" applyFont="1" applyBorder="1" applyAlignment="1">
      <alignment vertical="center"/>
    </xf>
    <xf numFmtId="0" fontId="6" fillId="0" borderId="41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center"/>
    </xf>
    <xf numFmtId="0" fontId="0" fillId="0" borderId="32" xfId="0" applyBorder="1"/>
    <xf numFmtId="0" fontId="5" fillId="0" borderId="43" xfId="0" applyFont="1" applyBorder="1" applyAlignment="1">
      <alignment horizontal="center"/>
    </xf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36" xfId="0" applyBorder="1"/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2" borderId="0" xfId="0" applyFont="1" applyFill="1"/>
    <xf numFmtId="0" fontId="0" fillId="0" borderId="19" xfId="0" applyBorder="1"/>
    <xf numFmtId="166" fontId="0" fillId="0" borderId="24" xfId="0" applyNumberFormat="1" applyBorder="1" applyAlignment="1">
      <alignment horizontal="center"/>
    </xf>
    <xf numFmtId="0" fontId="0" fillId="0" borderId="49" xfId="0" applyBorder="1"/>
    <xf numFmtId="0" fontId="0" fillId="0" borderId="50" xfId="0" applyBorder="1" applyAlignment="1">
      <alignment horizontal="center"/>
    </xf>
    <xf numFmtId="1" fontId="8" fillId="0" borderId="0" xfId="0" applyNumberFormat="1" applyFont="1"/>
    <xf numFmtId="0" fontId="1" fillId="0" borderId="0" xfId="0" applyFont="1" applyAlignment="1">
      <alignment horizontal="center"/>
    </xf>
    <xf numFmtId="0" fontId="6" fillId="0" borderId="52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1" fontId="5" fillId="0" borderId="53" xfId="0" applyNumberFormat="1" applyFont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6951C-95F7-41B0-8F60-EDCD53EBD460}">
  <dimension ref="A1:AF95"/>
  <sheetViews>
    <sheetView tabSelected="1" topLeftCell="V19" workbookViewId="0">
      <selection activeCell="V1" sqref="V1:Z48"/>
    </sheetView>
  </sheetViews>
  <sheetFormatPr baseColWidth="10" defaultColWidth="11.42578125" defaultRowHeight="15.75" outlineLevelCol="1" x14ac:dyDescent="0.25"/>
  <cols>
    <col min="1" max="1" width="1.140625" hidden="1" customWidth="1" outlineLevel="1"/>
    <col min="2" max="2" width="1.140625" style="69" hidden="1" customWidth="1" outlineLevel="1"/>
    <col min="3" max="3" width="6.85546875" style="69" hidden="1" customWidth="1" outlineLevel="1"/>
    <col min="4" max="4" width="5.7109375" style="69" hidden="1" customWidth="1" outlineLevel="1"/>
    <col min="5" max="5" width="7.28515625" style="69" hidden="1" customWidth="1" outlineLevel="1"/>
    <col min="6" max="6" width="28.5703125" hidden="1" customWidth="1" outlineLevel="1"/>
    <col min="7" max="7" width="9.5703125" hidden="1" customWidth="1" outlineLevel="1"/>
    <col min="8" max="8" width="9.85546875" hidden="1" customWidth="1" outlineLevel="1"/>
    <col min="9" max="12" width="1.140625" hidden="1" customWidth="1" outlineLevel="1"/>
    <col min="13" max="13" width="5.7109375" hidden="1" customWidth="1" outlineLevel="1"/>
    <col min="14" max="14" width="5.7109375" style="69" hidden="1" customWidth="1" outlineLevel="1"/>
    <col min="15" max="15" width="7.28515625" style="69" hidden="1" customWidth="1" outlineLevel="1"/>
    <col min="16" max="16" width="29" hidden="1" customWidth="1" outlineLevel="1"/>
    <col min="17" max="17" width="11.5703125" hidden="1" customWidth="1" outlineLevel="1"/>
    <col min="18" max="18" width="11.140625" hidden="1" customWidth="1" outlineLevel="1"/>
    <col min="19" max="19" width="10.42578125" style="69" hidden="1" customWidth="1" outlineLevel="1"/>
    <col min="20" max="21" width="1.140625" style="78" hidden="1" customWidth="1" outlineLevel="1"/>
    <col min="22" max="22" width="5.85546875" style="69" customWidth="1" collapsed="1"/>
    <col min="23" max="23" width="20.5703125" style="69" customWidth="1"/>
    <col min="24" max="24" width="35.85546875" customWidth="1"/>
    <col min="25" max="25" width="11.140625" customWidth="1"/>
    <col min="26" max="26" width="12.85546875" style="69" customWidth="1"/>
    <col min="27" max="199" width="14.85546875" customWidth="1"/>
  </cols>
  <sheetData>
    <row r="1" spans="1:32" s="11" customFormat="1" ht="27.75" customHeight="1" thickBot="1" x14ac:dyDescent="0.3">
      <c r="A1" s="3"/>
      <c r="B1" s="3"/>
      <c r="C1" s="4" t="s">
        <v>0</v>
      </c>
      <c r="D1" s="4"/>
      <c r="E1" s="4"/>
      <c r="F1" s="4"/>
      <c r="G1" s="4"/>
      <c r="H1" s="4"/>
      <c r="I1" s="5"/>
      <c r="J1" s="5"/>
      <c r="K1" s="3"/>
      <c r="L1" s="3"/>
      <c r="M1" s="6" t="s">
        <v>1</v>
      </c>
      <c r="N1" s="6"/>
      <c r="O1" s="6"/>
      <c r="P1" s="6"/>
      <c r="Q1" s="7" t="s">
        <v>2</v>
      </c>
      <c r="R1" s="7"/>
      <c r="S1" s="86" t="e">
        <f>#REF!+#REF!</f>
        <v>#REF!</v>
      </c>
      <c r="T1" s="8"/>
      <c r="U1" s="8"/>
      <c r="V1" s="9" t="s">
        <v>137</v>
      </c>
      <c r="W1" s="10"/>
      <c r="X1" s="10"/>
      <c r="Y1" s="87" t="s">
        <v>138</v>
      </c>
      <c r="Z1" s="88">
        <v>24</v>
      </c>
    </row>
    <row r="2" spans="1:32" ht="16.5" customHeight="1" thickBot="1" x14ac:dyDescent="0.3">
      <c r="A2" s="12"/>
      <c r="B2" s="12"/>
      <c r="C2" s="13" t="s">
        <v>3</v>
      </c>
      <c r="D2" s="14" t="s">
        <v>4</v>
      </c>
      <c r="E2" s="14"/>
      <c r="F2" s="15" t="s">
        <v>5</v>
      </c>
      <c r="G2" s="16" t="s">
        <v>6</v>
      </c>
      <c r="H2" s="17" t="s">
        <v>4</v>
      </c>
      <c r="I2" s="8"/>
      <c r="J2" s="8"/>
      <c r="K2" s="2"/>
      <c r="L2" s="2"/>
      <c r="M2" s="18" t="s">
        <v>7</v>
      </c>
      <c r="N2" s="19" t="s">
        <v>4</v>
      </c>
      <c r="O2" s="19"/>
      <c r="P2" s="20" t="s">
        <v>8</v>
      </c>
      <c r="Q2" s="21" t="s">
        <v>9</v>
      </c>
      <c r="R2" s="22" t="s">
        <v>4</v>
      </c>
      <c r="S2" s="23" t="s">
        <v>10</v>
      </c>
      <c r="T2" s="24"/>
      <c r="U2" s="24"/>
      <c r="V2" s="26" t="s">
        <v>7</v>
      </c>
      <c r="W2" s="27" t="s">
        <v>11</v>
      </c>
      <c r="X2" s="28" t="s">
        <v>8</v>
      </c>
      <c r="Y2" s="16" t="s">
        <v>12</v>
      </c>
      <c r="Z2" s="83" t="s">
        <v>10</v>
      </c>
      <c r="AA2" s="11"/>
      <c r="AB2" s="11"/>
      <c r="AC2" s="11"/>
      <c r="AD2" s="11"/>
      <c r="AE2" s="11"/>
      <c r="AF2" s="11"/>
    </row>
    <row r="3" spans="1:32" ht="15.95" customHeight="1" x14ac:dyDescent="0.25">
      <c r="A3" s="12">
        <v>1</v>
      </c>
      <c r="B3" s="12">
        <v>1</v>
      </c>
      <c r="C3" s="30" t="e">
        <f t="shared" ref="C3:C28" si="0">RANK(G3,G$3:G$36,0)</f>
        <v>#REF!</v>
      </c>
      <c r="D3" s="31" t="e">
        <f t="shared" ref="D3:D28" si="1">IF(C3&gt;B3,$B$38,IF(C3&lt;B3,$A$38,$C$38))</f>
        <v>#REF!</v>
      </c>
      <c r="E3" s="32" t="e">
        <f t="shared" ref="E3:E28" si="2">IF(B3&lt;&gt;"nc",B3-C3,"nc")</f>
        <v>#REF!</v>
      </c>
      <c r="F3" s="33" t="s">
        <v>13</v>
      </c>
      <c r="G3" s="34" t="e">
        <f>SUMIF(P$3:P$36,F3,Q$3:Q$36)+SUMIF(X$3:X$36,F3,Y$3:Y$36)+SUMIF(#REF!,F3,#REF!)+SUMIF(#REF!,F3,#REF!)+SUMIF(#REF!,F3,#REF!)</f>
        <v>#REF!</v>
      </c>
      <c r="H3" s="35" t="e">
        <f t="shared" ref="H3:H28" si="3">IF(J3&lt;&gt;"nc",G3-J3,"Entrée")</f>
        <v>#REF!</v>
      </c>
      <c r="I3" s="8">
        <v>47272</v>
      </c>
      <c r="J3" s="8">
        <v>45397</v>
      </c>
      <c r="K3" s="2">
        <v>1</v>
      </c>
      <c r="L3" s="2">
        <v>1</v>
      </c>
      <c r="M3" s="36" t="e">
        <f t="shared" ref="M3:M28" si="4">RANK(Q3,Q$3:Q$36)</f>
        <v>#REF!</v>
      </c>
      <c r="N3" s="31" t="e">
        <f t="shared" ref="N3:N28" si="5">IF(M3&gt;L3,$B$38,IF(M3&lt;L3,$A$38,$C$38))</f>
        <v>#REF!</v>
      </c>
      <c r="O3" s="32" t="e">
        <f t="shared" ref="O3:O28" si="6">IF(L3&lt;&gt;"nc",L3-M3,"nc")</f>
        <v>#REF!</v>
      </c>
      <c r="P3" s="33" t="s">
        <v>14</v>
      </c>
      <c r="Q3" s="37" t="e">
        <f>SUMIF(#REF!,P3,#REF!)</f>
        <v>#REF!</v>
      </c>
      <c r="R3" s="38" t="e">
        <f t="shared" ref="R3:R28" si="7">IF(U3&lt;&gt;"nc",-U3+Q3,"Entrée")</f>
        <v>#REF!</v>
      </c>
      <c r="S3" s="39" t="e">
        <f>SUMIF(#REF!,P3,#REF!)</f>
        <v>#REF!</v>
      </c>
      <c r="T3" s="24">
        <v>3165</v>
      </c>
      <c r="U3" s="24">
        <v>3275</v>
      </c>
      <c r="V3" s="84">
        <v>1</v>
      </c>
      <c r="W3" s="40" t="s">
        <v>15</v>
      </c>
      <c r="X3" s="33" t="s">
        <v>16</v>
      </c>
      <c r="Y3" s="34">
        <v>14845</v>
      </c>
      <c r="Z3" s="41">
        <v>22</v>
      </c>
      <c r="AA3" s="11"/>
      <c r="AB3" s="11"/>
      <c r="AC3" s="11"/>
      <c r="AD3" s="11"/>
      <c r="AE3" s="11"/>
      <c r="AF3" s="11"/>
    </row>
    <row r="4" spans="1:32" ht="15.95" customHeight="1" x14ac:dyDescent="0.25">
      <c r="A4" s="12">
        <v>2</v>
      </c>
      <c r="B4" s="12">
        <v>2</v>
      </c>
      <c r="C4" s="30" t="e">
        <f t="shared" si="0"/>
        <v>#REF!</v>
      </c>
      <c r="D4" s="31" t="e">
        <f t="shared" si="1"/>
        <v>#REF!</v>
      </c>
      <c r="E4" s="32" t="e">
        <f t="shared" si="2"/>
        <v>#REF!</v>
      </c>
      <c r="F4" s="42" t="s">
        <v>17</v>
      </c>
      <c r="G4" s="34" t="e">
        <f>SUMIF(P$3:P$36,F4,Q$3:Q$36)+SUMIF(X$3:X$36,F4,Y$3:Y$36)+SUMIF(#REF!,F4,#REF!)+SUMIF(#REF!,F4,#REF!)+SUMIF(#REF!,F4,#REF!)</f>
        <v>#REF!</v>
      </c>
      <c r="H4" s="35" t="e">
        <f t="shared" si="3"/>
        <v>#REF!</v>
      </c>
      <c r="I4" s="8">
        <v>39750</v>
      </c>
      <c r="J4" s="8">
        <v>36885</v>
      </c>
      <c r="K4" s="2">
        <v>2</v>
      </c>
      <c r="L4" s="2">
        <v>2</v>
      </c>
      <c r="M4" s="36" t="e">
        <f t="shared" si="4"/>
        <v>#REF!</v>
      </c>
      <c r="N4" s="43" t="e">
        <f t="shared" si="5"/>
        <v>#REF!</v>
      </c>
      <c r="O4" s="32" t="e">
        <f t="shared" si="6"/>
        <v>#REF!</v>
      </c>
      <c r="P4" s="42" t="s">
        <v>18</v>
      </c>
      <c r="Q4" s="34" t="e">
        <f>SUMIF(#REF!,P4,#REF!)</f>
        <v>#REF!</v>
      </c>
      <c r="R4" s="44" t="e">
        <f t="shared" si="7"/>
        <v>#REF!</v>
      </c>
      <c r="S4" s="45" t="e">
        <f>SUMIF(#REF!,P4,#REF!)</f>
        <v>#REF!</v>
      </c>
      <c r="T4" s="24">
        <v>2675</v>
      </c>
      <c r="U4" s="24">
        <v>2675</v>
      </c>
      <c r="V4" s="84">
        <v>2</v>
      </c>
      <c r="W4" s="46" t="s">
        <v>19</v>
      </c>
      <c r="X4" s="42" t="s">
        <v>20</v>
      </c>
      <c r="Y4" s="34">
        <v>14243</v>
      </c>
      <c r="Z4" s="41">
        <v>15</v>
      </c>
      <c r="AA4" s="11"/>
      <c r="AB4" s="11"/>
      <c r="AC4" s="11"/>
      <c r="AD4" s="11"/>
      <c r="AE4" s="11"/>
      <c r="AF4" s="11"/>
    </row>
    <row r="5" spans="1:32" ht="15.95" customHeight="1" x14ac:dyDescent="0.25">
      <c r="A5" s="12">
        <v>3</v>
      </c>
      <c r="B5" s="12">
        <v>3</v>
      </c>
      <c r="C5" s="30" t="e">
        <f t="shared" si="0"/>
        <v>#REF!</v>
      </c>
      <c r="D5" s="31" t="e">
        <f t="shared" si="1"/>
        <v>#REF!</v>
      </c>
      <c r="E5" s="32" t="e">
        <f t="shared" si="2"/>
        <v>#REF!</v>
      </c>
      <c r="F5" s="47" t="s">
        <v>21</v>
      </c>
      <c r="G5" s="34" t="e">
        <f>SUMIF(P$3:P$36,F5,Q$3:Q$36)+SUMIF(X$3:X$36,F5,Y$3:Y$36)+SUMIF(#REF!,F5,#REF!)+SUMIF(#REF!,F5,#REF!)+SUMIF(#REF!,F5,#REF!)</f>
        <v>#REF!</v>
      </c>
      <c r="H5" s="35" t="e">
        <f t="shared" si="3"/>
        <v>#REF!</v>
      </c>
      <c r="I5" s="25">
        <v>33910</v>
      </c>
      <c r="J5" s="25">
        <v>34910</v>
      </c>
      <c r="K5" s="2">
        <v>3</v>
      </c>
      <c r="L5" s="2">
        <v>3</v>
      </c>
      <c r="M5" s="36" t="e">
        <f t="shared" si="4"/>
        <v>#REF!</v>
      </c>
      <c r="N5" s="43" t="e">
        <f t="shared" si="5"/>
        <v>#REF!</v>
      </c>
      <c r="O5" s="32" t="e">
        <f t="shared" si="6"/>
        <v>#REF!</v>
      </c>
      <c r="P5" s="47" t="s">
        <v>22</v>
      </c>
      <c r="Q5" s="34" t="e">
        <f>SUMIF(#REF!,P5,#REF!)</f>
        <v>#REF!</v>
      </c>
      <c r="R5" s="44" t="e">
        <f t="shared" si="7"/>
        <v>#REF!</v>
      </c>
      <c r="S5" s="45" t="e">
        <f>SUMIF(#REF!,P5,#REF!)</f>
        <v>#REF!</v>
      </c>
      <c r="T5" s="25">
        <v>2215</v>
      </c>
      <c r="U5" s="25">
        <v>2215</v>
      </c>
      <c r="V5" s="84">
        <v>3</v>
      </c>
      <c r="W5" s="48" t="s">
        <v>23</v>
      </c>
      <c r="X5" s="47" t="s">
        <v>24</v>
      </c>
      <c r="Y5" s="34">
        <v>12260</v>
      </c>
      <c r="Z5" s="41">
        <v>19</v>
      </c>
    </row>
    <row r="6" spans="1:32" ht="15.95" customHeight="1" x14ac:dyDescent="0.25">
      <c r="A6" s="12">
        <v>4</v>
      </c>
      <c r="B6" s="12">
        <v>4</v>
      </c>
      <c r="C6" s="30" t="e">
        <f t="shared" si="0"/>
        <v>#REF!</v>
      </c>
      <c r="D6" s="31" t="e">
        <f t="shared" si="1"/>
        <v>#REF!</v>
      </c>
      <c r="E6" s="32" t="e">
        <f t="shared" si="2"/>
        <v>#REF!</v>
      </c>
      <c r="F6" s="42" t="s">
        <v>25</v>
      </c>
      <c r="G6" s="34" t="e">
        <f>SUMIF(P$3:P$36,F6,Q$3:Q$36)+SUMIF(X$3:X$36,F6,Y$3:Y$36)+SUMIF(#REF!,F6,#REF!)+SUMIF(#REF!,F6,#REF!)+SUMIF(#REF!,F6,#REF!)</f>
        <v>#REF!</v>
      </c>
      <c r="H6" s="35" t="e">
        <f t="shared" si="3"/>
        <v>#REF!</v>
      </c>
      <c r="I6" s="8">
        <v>33255</v>
      </c>
      <c r="J6" s="8">
        <v>33255</v>
      </c>
      <c r="K6" s="2">
        <v>4</v>
      </c>
      <c r="L6" s="2">
        <v>6</v>
      </c>
      <c r="M6" s="36" t="e">
        <f t="shared" si="4"/>
        <v>#REF!</v>
      </c>
      <c r="N6" s="43" t="e">
        <f t="shared" si="5"/>
        <v>#REF!</v>
      </c>
      <c r="O6" s="32" t="e">
        <f t="shared" si="6"/>
        <v>#REF!</v>
      </c>
      <c r="P6" s="42" t="s">
        <v>26</v>
      </c>
      <c r="Q6" s="34" t="e">
        <f>SUMIF(#REF!,P6,#REF!)</f>
        <v>#REF!</v>
      </c>
      <c r="R6" s="44" t="e">
        <f t="shared" si="7"/>
        <v>#REF!</v>
      </c>
      <c r="S6" s="45" t="e">
        <f>SUMIF(#REF!,P6,#REF!)</f>
        <v>#REF!</v>
      </c>
      <c r="T6" s="24">
        <v>1935</v>
      </c>
      <c r="U6" s="24">
        <v>1055</v>
      </c>
      <c r="V6" s="84">
        <v>4</v>
      </c>
      <c r="W6" s="48" t="s">
        <v>27</v>
      </c>
      <c r="X6" s="47" t="s">
        <v>28</v>
      </c>
      <c r="Y6" s="34">
        <v>12175</v>
      </c>
      <c r="Z6" s="41">
        <v>16</v>
      </c>
    </row>
    <row r="7" spans="1:32" ht="15.95" customHeight="1" x14ac:dyDescent="0.25">
      <c r="A7" s="12">
        <v>5</v>
      </c>
      <c r="B7" s="12">
        <v>5</v>
      </c>
      <c r="C7" s="30" t="e">
        <f t="shared" si="0"/>
        <v>#REF!</v>
      </c>
      <c r="D7" s="31" t="e">
        <f t="shared" si="1"/>
        <v>#REF!</v>
      </c>
      <c r="E7" s="32" t="e">
        <f t="shared" si="2"/>
        <v>#REF!</v>
      </c>
      <c r="F7" s="42" t="s">
        <v>14</v>
      </c>
      <c r="G7" s="34" t="e">
        <f>SUMIF(P$3:P$36,F7,Q$3:Q$36)+SUMIF(X$3:X$36,F7,Y$3:Y$36)+SUMIF(#REF!,F7,#REF!)+SUMIF(#REF!,F7,#REF!)+SUMIF(#REF!,F7,#REF!)</f>
        <v>#REF!</v>
      </c>
      <c r="H7" s="35" t="e">
        <f t="shared" si="3"/>
        <v>#REF!</v>
      </c>
      <c r="I7" s="8">
        <v>32923</v>
      </c>
      <c r="J7" s="8">
        <v>33038</v>
      </c>
      <c r="K7" s="2">
        <v>5</v>
      </c>
      <c r="L7" s="2">
        <v>4</v>
      </c>
      <c r="M7" s="36" t="e">
        <f t="shared" si="4"/>
        <v>#REF!</v>
      </c>
      <c r="N7" s="43" t="e">
        <f t="shared" si="5"/>
        <v>#REF!</v>
      </c>
      <c r="O7" s="32" t="e">
        <f t="shared" si="6"/>
        <v>#REF!</v>
      </c>
      <c r="P7" s="47" t="s">
        <v>29</v>
      </c>
      <c r="Q7" s="34" t="e">
        <f>SUMIF(#REF!,P7,#REF!)</f>
        <v>#REF!</v>
      </c>
      <c r="R7" s="44" t="e">
        <f t="shared" si="7"/>
        <v>#REF!</v>
      </c>
      <c r="S7" s="45" t="e">
        <f>SUMIF(#REF!,P7,#REF!)</f>
        <v>#REF!</v>
      </c>
      <c r="T7" s="25">
        <v>1530</v>
      </c>
      <c r="U7" s="25">
        <v>1525</v>
      </c>
      <c r="V7" s="84">
        <v>5</v>
      </c>
      <c r="W7" s="46" t="s">
        <v>30</v>
      </c>
      <c r="X7" s="42" t="s">
        <v>31</v>
      </c>
      <c r="Y7" s="34">
        <v>11975</v>
      </c>
      <c r="Z7" s="41">
        <v>22</v>
      </c>
    </row>
    <row r="8" spans="1:32" ht="15.95" customHeight="1" x14ac:dyDescent="0.25">
      <c r="A8" s="12">
        <v>6</v>
      </c>
      <c r="B8" s="12">
        <v>6</v>
      </c>
      <c r="C8" s="30" t="e">
        <f t="shared" si="0"/>
        <v>#REF!</v>
      </c>
      <c r="D8" s="31" t="e">
        <f t="shared" si="1"/>
        <v>#REF!</v>
      </c>
      <c r="E8" s="32" t="e">
        <f t="shared" si="2"/>
        <v>#REF!</v>
      </c>
      <c r="F8" s="47" t="s">
        <v>32</v>
      </c>
      <c r="G8" s="34" t="e">
        <f>SUMIF(P$3:P$36,F8,Q$3:Q$36)+SUMIF(X$3:X$36,F8,Y$3:Y$36)+SUMIF(#REF!,F8,#REF!)+SUMIF(#REF!,F8,#REF!)+SUMIF(#REF!,F8,#REF!)</f>
        <v>#REF!</v>
      </c>
      <c r="H8" s="35" t="e">
        <f t="shared" si="3"/>
        <v>#REF!</v>
      </c>
      <c r="I8" s="25">
        <v>32165</v>
      </c>
      <c r="J8" s="25">
        <v>32165</v>
      </c>
      <c r="K8" s="2">
        <v>6</v>
      </c>
      <c r="L8" s="2">
        <v>5</v>
      </c>
      <c r="M8" s="36" t="e">
        <f t="shared" si="4"/>
        <v>#REF!</v>
      </c>
      <c r="N8" s="43" t="e">
        <f t="shared" si="5"/>
        <v>#REF!</v>
      </c>
      <c r="O8" s="32" t="e">
        <f t="shared" si="6"/>
        <v>#REF!</v>
      </c>
      <c r="P8" s="42" t="s">
        <v>33</v>
      </c>
      <c r="Q8" s="34" t="e">
        <f>SUMIF(#REF!,P8,#REF!)</f>
        <v>#REF!</v>
      </c>
      <c r="R8" s="44" t="e">
        <f t="shared" si="7"/>
        <v>#REF!</v>
      </c>
      <c r="S8" s="45" t="e">
        <f>SUMIF(#REF!,P8,#REF!)</f>
        <v>#REF!</v>
      </c>
      <c r="T8" s="24">
        <v>1240</v>
      </c>
      <c r="U8" s="24">
        <v>1240</v>
      </c>
      <c r="V8" s="84">
        <v>6</v>
      </c>
      <c r="W8" s="46" t="s">
        <v>34</v>
      </c>
      <c r="X8" s="42" t="s">
        <v>35</v>
      </c>
      <c r="Y8" s="34">
        <v>11398</v>
      </c>
      <c r="Z8" s="41">
        <v>15</v>
      </c>
    </row>
    <row r="9" spans="1:32" ht="15.95" customHeight="1" x14ac:dyDescent="0.25">
      <c r="A9" s="12">
        <v>8</v>
      </c>
      <c r="B9" s="12">
        <v>8</v>
      </c>
      <c r="C9" s="30" t="e">
        <f t="shared" si="0"/>
        <v>#REF!</v>
      </c>
      <c r="D9" s="31" t="e">
        <f t="shared" si="1"/>
        <v>#REF!</v>
      </c>
      <c r="E9" s="32" t="e">
        <f t="shared" si="2"/>
        <v>#REF!</v>
      </c>
      <c r="F9" s="42" t="s">
        <v>36</v>
      </c>
      <c r="G9" s="34" t="e">
        <f>SUMIF(P$3:P$36,F9,Q$3:Q$36)+SUMIF(X$3:X$36,F9,Y$3:Y$36)+SUMIF(#REF!,F9,#REF!)+SUMIF(#REF!,F9,#REF!)+SUMIF(#REF!,F9,#REF!)</f>
        <v>#REF!</v>
      </c>
      <c r="H9" s="35" t="e">
        <f t="shared" si="3"/>
        <v>#REF!</v>
      </c>
      <c r="I9" s="8">
        <v>31295</v>
      </c>
      <c r="J9" s="8">
        <v>31295</v>
      </c>
      <c r="K9" s="2">
        <v>8</v>
      </c>
      <c r="L9" s="2">
        <v>8</v>
      </c>
      <c r="M9" s="36" t="e">
        <f t="shared" si="4"/>
        <v>#REF!</v>
      </c>
      <c r="N9" s="43" t="e">
        <f t="shared" si="5"/>
        <v>#REF!</v>
      </c>
      <c r="O9" s="32" t="e">
        <f t="shared" si="6"/>
        <v>#REF!</v>
      </c>
      <c r="P9" s="42" t="s">
        <v>13</v>
      </c>
      <c r="Q9" s="34" t="e">
        <f>SUMIF(#REF!,P9,#REF!)</f>
        <v>#REF!</v>
      </c>
      <c r="R9" s="44" t="e">
        <f t="shared" si="7"/>
        <v>#REF!</v>
      </c>
      <c r="S9" s="45" t="e">
        <f>SUMIF(#REF!,P9,#REF!)</f>
        <v>#REF!</v>
      </c>
      <c r="T9" s="24">
        <v>1055</v>
      </c>
      <c r="U9" s="24">
        <v>855</v>
      </c>
      <c r="V9" s="84">
        <v>7</v>
      </c>
      <c r="W9" s="46" t="s">
        <v>37</v>
      </c>
      <c r="X9" s="42" t="s">
        <v>38</v>
      </c>
      <c r="Y9" s="34">
        <v>8215</v>
      </c>
      <c r="Z9" s="41">
        <v>17</v>
      </c>
    </row>
    <row r="10" spans="1:32" ht="15.95" customHeight="1" x14ac:dyDescent="0.25">
      <c r="A10" s="12">
        <v>9</v>
      </c>
      <c r="B10" s="12">
        <v>19</v>
      </c>
      <c r="C10" s="30" t="e">
        <f t="shared" si="0"/>
        <v>#REF!</v>
      </c>
      <c r="D10" s="31" t="e">
        <f t="shared" si="1"/>
        <v>#REF!</v>
      </c>
      <c r="E10" s="32" t="e">
        <f t="shared" si="2"/>
        <v>#REF!</v>
      </c>
      <c r="F10" s="42" t="s">
        <v>39</v>
      </c>
      <c r="G10" s="34" t="e">
        <f>SUMIF(P$3:P$36,F10,Q$3:Q$36)+SUMIF(X$3:X$36,F10,Y$3:Y$36)+SUMIF(#REF!,F10,#REF!)+SUMIF(#REF!,F10,#REF!)+SUMIF(#REF!,F10,#REF!)</f>
        <v>#REF!</v>
      </c>
      <c r="H10" s="35" t="e">
        <f t="shared" si="3"/>
        <v>#REF!</v>
      </c>
      <c r="I10" s="8">
        <v>30979</v>
      </c>
      <c r="J10" s="8">
        <v>27647</v>
      </c>
      <c r="K10" s="2">
        <v>9</v>
      </c>
      <c r="L10" s="2">
        <v>42</v>
      </c>
      <c r="M10" s="36" t="e">
        <f t="shared" si="4"/>
        <v>#REF!</v>
      </c>
      <c r="N10" s="43" t="e">
        <f t="shared" si="5"/>
        <v>#REF!</v>
      </c>
      <c r="O10" s="32" t="e">
        <f t="shared" si="6"/>
        <v>#REF!</v>
      </c>
      <c r="P10" s="47" t="s">
        <v>40</v>
      </c>
      <c r="Q10" s="34" t="e">
        <f>SUMIF(#REF!,P10,#REF!)</f>
        <v>#REF!</v>
      </c>
      <c r="R10" s="44" t="e">
        <f t="shared" si="7"/>
        <v>#REF!</v>
      </c>
      <c r="S10" s="45" t="e">
        <f>SUMIF(#REF!,P10,#REF!)</f>
        <v>#REF!</v>
      </c>
      <c r="T10" s="24">
        <v>1040</v>
      </c>
      <c r="U10" s="24">
        <v>-2815</v>
      </c>
      <c r="V10" s="84">
        <v>8</v>
      </c>
      <c r="W10" s="46" t="s">
        <v>41</v>
      </c>
      <c r="X10" s="42" t="s">
        <v>42</v>
      </c>
      <c r="Y10" s="34">
        <v>7105</v>
      </c>
      <c r="Z10" s="41">
        <v>9</v>
      </c>
    </row>
    <row r="11" spans="1:32" ht="15.95" customHeight="1" x14ac:dyDescent="0.25">
      <c r="A11" s="12">
        <v>10</v>
      </c>
      <c r="B11" s="12">
        <v>9</v>
      </c>
      <c r="C11" s="30" t="e">
        <f t="shared" si="0"/>
        <v>#REF!</v>
      </c>
      <c r="D11" s="31" t="e">
        <f t="shared" si="1"/>
        <v>#REF!</v>
      </c>
      <c r="E11" s="32" t="e">
        <f t="shared" si="2"/>
        <v>#REF!</v>
      </c>
      <c r="F11" s="47" t="s">
        <v>22</v>
      </c>
      <c r="G11" s="34" t="e">
        <f>SUMIF(P$3:P$36,F11,Q$3:Q$36)+SUMIF(X$3:X$36,F11,Y$3:Y$36)+SUMIF(#REF!,F11,#REF!)+SUMIF(#REF!,F11,#REF!)+SUMIF(#REF!,F11,#REF!)</f>
        <v>#REF!</v>
      </c>
      <c r="H11" s="35" t="e">
        <f t="shared" si="3"/>
        <v>#REF!</v>
      </c>
      <c r="I11" s="25">
        <v>30715</v>
      </c>
      <c r="J11" s="25">
        <v>30715</v>
      </c>
      <c r="K11" s="2">
        <v>10</v>
      </c>
      <c r="L11" s="2">
        <v>9</v>
      </c>
      <c r="M11" s="36" t="e">
        <f t="shared" si="4"/>
        <v>#REF!</v>
      </c>
      <c r="N11" s="43" t="e">
        <f t="shared" si="5"/>
        <v>#REF!</v>
      </c>
      <c r="O11" s="32" t="e">
        <f t="shared" si="6"/>
        <v>#REF!</v>
      </c>
      <c r="P11" s="49" t="s">
        <v>43</v>
      </c>
      <c r="Q11" s="34" t="e">
        <f>SUMIF(#REF!,P11,#REF!)</f>
        <v>#REF!</v>
      </c>
      <c r="R11" s="44" t="e">
        <f t="shared" si="7"/>
        <v>#REF!</v>
      </c>
      <c r="S11" s="45" t="e">
        <f>SUMIF(#REF!,P11,#REF!)</f>
        <v>#REF!</v>
      </c>
      <c r="T11" s="24">
        <v>780</v>
      </c>
      <c r="U11" s="24">
        <v>780</v>
      </c>
      <c r="V11" s="84">
        <v>9</v>
      </c>
      <c r="W11" s="48" t="s">
        <v>44</v>
      </c>
      <c r="X11" s="47" t="s">
        <v>45</v>
      </c>
      <c r="Y11" s="34">
        <v>7000</v>
      </c>
      <c r="Z11" s="41">
        <v>14</v>
      </c>
    </row>
    <row r="12" spans="1:32" ht="15.95" customHeight="1" x14ac:dyDescent="0.25">
      <c r="A12" s="12">
        <v>11</v>
      </c>
      <c r="B12" s="12">
        <v>10</v>
      </c>
      <c r="C12" s="30" t="e">
        <f t="shared" si="0"/>
        <v>#REF!</v>
      </c>
      <c r="D12" s="31" t="e">
        <f t="shared" si="1"/>
        <v>#REF!</v>
      </c>
      <c r="E12" s="32" t="e">
        <f t="shared" si="2"/>
        <v>#REF!</v>
      </c>
      <c r="F12" s="42" t="s">
        <v>18</v>
      </c>
      <c r="G12" s="34" t="e">
        <f>SUMIF(P$3:P$36,F12,Q$3:Q$36)+SUMIF(X$3:X$36,F12,Y$3:Y$36)+SUMIF(#REF!,F12,#REF!)+SUMIF(#REF!,F12,#REF!)+SUMIF(#REF!,F12,#REF!)</f>
        <v>#REF!</v>
      </c>
      <c r="H12" s="35" t="e">
        <f t="shared" si="3"/>
        <v>#REF!</v>
      </c>
      <c r="I12" s="8">
        <v>30675</v>
      </c>
      <c r="J12" s="8">
        <v>30675</v>
      </c>
      <c r="K12" s="2">
        <v>11</v>
      </c>
      <c r="L12" s="2">
        <v>31</v>
      </c>
      <c r="M12" s="36" t="e">
        <f t="shared" si="4"/>
        <v>#REF!</v>
      </c>
      <c r="N12" s="43" t="e">
        <f t="shared" si="5"/>
        <v>#REF!</v>
      </c>
      <c r="O12" s="32" t="e">
        <f t="shared" si="6"/>
        <v>#REF!</v>
      </c>
      <c r="P12" s="49" t="s">
        <v>17</v>
      </c>
      <c r="Q12" s="34" t="e">
        <f>SUMIF(#REF!,P12,#REF!)</f>
        <v>#REF!</v>
      </c>
      <c r="R12" s="44" t="e">
        <f t="shared" si="7"/>
        <v>#REF!</v>
      </c>
      <c r="S12" s="45" t="e">
        <f>SUMIF(#REF!,P12,#REF!)</f>
        <v>#REF!</v>
      </c>
      <c r="T12" s="24">
        <v>740</v>
      </c>
      <c r="U12" s="24">
        <v>-120</v>
      </c>
      <c r="V12" s="84">
        <v>10</v>
      </c>
      <c r="W12" s="48" t="s">
        <v>46</v>
      </c>
      <c r="X12" s="47" t="s">
        <v>47</v>
      </c>
      <c r="Y12" s="34">
        <v>6023</v>
      </c>
      <c r="Z12" s="41">
        <v>14</v>
      </c>
    </row>
    <row r="13" spans="1:32" ht="15.95" customHeight="1" x14ac:dyDescent="0.25">
      <c r="A13" s="12">
        <v>12</v>
      </c>
      <c r="B13" s="12">
        <v>27</v>
      </c>
      <c r="C13" s="30" t="e">
        <f t="shared" si="0"/>
        <v>#REF!</v>
      </c>
      <c r="D13" s="31" t="e">
        <f t="shared" si="1"/>
        <v>#REF!</v>
      </c>
      <c r="E13" s="32" t="e">
        <f t="shared" si="2"/>
        <v>#REF!</v>
      </c>
      <c r="F13" s="47" t="s">
        <v>48</v>
      </c>
      <c r="G13" s="34" t="e">
        <f>SUMIF(P$3:P$36,F13,Q$3:Q$36)+SUMIF(X$3:X$36,F13,Y$3:Y$36)+SUMIF(#REF!,F13,#REF!)+SUMIF(#REF!,F13,#REF!)+SUMIF(#REF!,F13,#REF!)</f>
        <v>#REF!</v>
      </c>
      <c r="H13" s="35" t="e">
        <f t="shared" si="3"/>
        <v>#REF!</v>
      </c>
      <c r="I13" s="8">
        <v>30340</v>
      </c>
      <c r="J13" s="8">
        <v>24085</v>
      </c>
      <c r="K13" s="2">
        <v>12</v>
      </c>
      <c r="L13" s="2">
        <v>10</v>
      </c>
      <c r="M13" s="36" t="e">
        <f t="shared" si="4"/>
        <v>#REF!</v>
      </c>
      <c r="N13" s="43" t="e">
        <f t="shared" si="5"/>
        <v>#REF!</v>
      </c>
      <c r="O13" s="32" t="e">
        <f t="shared" si="6"/>
        <v>#REF!</v>
      </c>
      <c r="P13" s="49" t="s">
        <v>25</v>
      </c>
      <c r="Q13" s="34" t="e">
        <f>SUMIF(#REF!,P13,#REF!)</f>
        <v>#REF!</v>
      </c>
      <c r="R13" s="44" t="e">
        <f t="shared" si="7"/>
        <v>#REF!</v>
      </c>
      <c r="S13" s="45" t="e">
        <f>SUMIF(#REF!,P13,#REF!)</f>
        <v>#REF!</v>
      </c>
      <c r="T13" s="24">
        <v>550</v>
      </c>
      <c r="U13" s="24">
        <v>550</v>
      </c>
      <c r="V13" s="84">
        <v>11</v>
      </c>
      <c r="W13" s="46" t="s">
        <v>49</v>
      </c>
      <c r="X13" s="42" t="s">
        <v>50</v>
      </c>
      <c r="Y13" s="34">
        <v>4933</v>
      </c>
      <c r="Z13" s="41">
        <v>23</v>
      </c>
    </row>
    <row r="14" spans="1:32" ht="15.95" customHeight="1" x14ac:dyDescent="0.25">
      <c r="A14" s="12">
        <v>13</v>
      </c>
      <c r="B14" s="12">
        <v>27</v>
      </c>
      <c r="C14" s="30" t="e">
        <f t="shared" si="0"/>
        <v>#REF!</v>
      </c>
      <c r="D14" s="31" t="e">
        <f t="shared" si="1"/>
        <v>#REF!</v>
      </c>
      <c r="E14" s="32" t="e">
        <f t="shared" si="2"/>
        <v>#REF!</v>
      </c>
      <c r="F14" s="47" t="s">
        <v>40</v>
      </c>
      <c r="G14" s="34" t="e">
        <f>SUMIF(P$3:P$36,F14,Q$3:Q$36)+SUMIF(X$3:X$36,F14,Y$3:Y$36)+SUMIF(#REF!,F14,#REF!)+SUMIF(#REF!,F14,#REF!)+SUMIF(#REF!,F14,#REF!)</f>
        <v>#REF!</v>
      </c>
      <c r="H14" s="35" t="e">
        <f t="shared" si="3"/>
        <v>#REF!</v>
      </c>
      <c r="I14" s="8">
        <v>30040</v>
      </c>
      <c r="J14" s="8">
        <v>24085</v>
      </c>
      <c r="K14" s="2">
        <v>13</v>
      </c>
      <c r="L14" s="2">
        <v>11</v>
      </c>
      <c r="M14" s="36" t="e">
        <f t="shared" si="4"/>
        <v>#REF!</v>
      </c>
      <c r="N14" s="43" t="e">
        <f t="shared" si="5"/>
        <v>#REF!</v>
      </c>
      <c r="O14" s="32" t="e">
        <f t="shared" si="6"/>
        <v>#REF!</v>
      </c>
      <c r="P14" s="50" t="s">
        <v>32</v>
      </c>
      <c r="Q14" s="34" t="e">
        <f>SUMIF(#REF!,P14,#REF!)</f>
        <v>#REF!</v>
      </c>
      <c r="R14" s="44" t="e">
        <f t="shared" si="7"/>
        <v>#REF!</v>
      </c>
      <c r="S14" s="45" t="e">
        <f>SUMIF(#REF!,P14,#REF!)</f>
        <v>#REF!</v>
      </c>
      <c r="T14" s="25">
        <v>460</v>
      </c>
      <c r="U14" s="25">
        <v>460</v>
      </c>
      <c r="V14" s="84">
        <v>12</v>
      </c>
      <c r="W14" s="46" t="s">
        <v>51</v>
      </c>
      <c r="X14" s="42" t="s">
        <v>52</v>
      </c>
      <c r="Y14" s="34">
        <v>3100</v>
      </c>
      <c r="Z14" s="41">
        <v>4</v>
      </c>
    </row>
    <row r="15" spans="1:32" ht="15.95" customHeight="1" x14ac:dyDescent="0.25">
      <c r="A15" s="12">
        <v>15</v>
      </c>
      <c r="B15" s="12">
        <v>15</v>
      </c>
      <c r="C15" s="30" t="e">
        <f t="shared" si="0"/>
        <v>#REF!</v>
      </c>
      <c r="D15" s="31" t="e">
        <f t="shared" si="1"/>
        <v>#REF!</v>
      </c>
      <c r="E15" s="32" t="e">
        <f t="shared" si="2"/>
        <v>#REF!</v>
      </c>
      <c r="F15" s="42" t="s">
        <v>26</v>
      </c>
      <c r="G15" s="34" t="e">
        <f>SUMIF(P$3:P$36,F15,Q$3:Q$36)+SUMIF(X$3:X$36,F15,Y$3:Y$36)+SUMIF(#REF!,F15,#REF!)+SUMIF(#REF!,F15,#REF!)+SUMIF(#REF!,F15,#REF!)</f>
        <v>#REF!</v>
      </c>
      <c r="H15" s="35" t="e">
        <f t="shared" si="3"/>
        <v>#REF!</v>
      </c>
      <c r="I15" s="8">
        <v>29593</v>
      </c>
      <c r="J15" s="8">
        <v>29050</v>
      </c>
      <c r="K15" s="2">
        <v>15</v>
      </c>
      <c r="L15" s="2">
        <v>13</v>
      </c>
      <c r="M15" s="36" t="e">
        <f t="shared" si="4"/>
        <v>#REF!</v>
      </c>
      <c r="N15" s="43" t="e">
        <f t="shared" si="5"/>
        <v>#REF!</v>
      </c>
      <c r="O15" s="32" t="e">
        <f t="shared" si="6"/>
        <v>#REF!</v>
      </c>
      <c r="P15" s="49" t="s">
        <v>53</v>
      </c>
      <c r="Q15" s="34" t="e">
        <f>SUMIF(#REF!,P15,#REF!)</f>
        <v>#REF!</v>
      </c>
      <c r="R15" s="44" t="e">
        <f t="shared" si="7"/>
        <v>#REF!</v>
      </c>
      <c r="S15" s="45" t="e">
        <f>SUMIF(#REF!,P15,#REF!)</f>
        <v>#REF!</v>
      </c>
      <c r="T15" s="24">
        <v>25</v>
      </c>
      <c r="U15" s="24">
        <v>25</v>
      </c>
      <c r="V15" s="84">
        <v>13</v>
      </c>
      <c r="W15" s="46" t="s">
        <v>54</v>
      </c>
      <c r="X15" s="42" t="s">
        <v>55</v>
      </c>
      <c r="Y15" s="34">
        <v>2681</v>
      </c>
      <c r="Z15" s="41">
        <v>17</v>
      </c>
    </row>
    <row r="16" spans="1:32" ht="15.95" customHeight="1" x14ac:dyDescent="0.25">
      <c r="A16" s="12">
        <v>16</v>
      </c>
      <c r="B16" s="12">
        <v>21</v>
      </c>
      <c r="C16" s="30" t="e">
        <f t="shared" si="0"/>
        <v>#REF!</v>
      </c>
      <c r="D16" s="31" t="e">
        <f t="shared" si="1"/>
        <v>#REF!</v>
      </c>
      <c r="E16" s="32" t="e">
        <f t="shared" si="2"/>
        <v>#REF!</v>
      </c>
      <c r="F16" s="42" t="s">
        <v>56</v>
      </c>
      <c r="G16" s="34" t="e">
        <f>SUMIF(P$3:P$36,F16,Q$3:Q$36)+SUMIF(X$3:X$36,F16,Y$3:Y$36)+SUMIF(#REF!,F16,#REF!)+SUMIF(#REF!,F16,#REF!)+SUMIF(#REF!,F16,#REF!)</f>
        <v>#REF!</v>
      </c>
      <c r="H16" s="35" t="e">
        <f t="shared" si="3"/>
        <v>#REF!</v>
      </c>
      <c r="I16" s="8">
        <v>29185</v>
      </c>
      <c r="J16" s="8">
        <v>27180</v>
      </c>
      <c r="K16" s="2">
        <v>16</v>
      </c>
      <c r="L16" s="2">
        <v>14</v>
      </c>
      <c r="M16" s="36" t="e">
        <f t="shared" si="4"/>
        <v>#REF!</v>
      </c>
      <c r="N16" s="43" t="e">
        <f t="shared" si="5"/>
        <v>#REF!</v>
      </c>
      <c r="O16" s="32" t="e">
        <f t="shared" si="6"/>
        <v>#REF!</v>
      </c>
      <c r="P16" s="42" t="s">
        <v>36</v>
      </c>
      <c r="Q16" s="34" t="e">
        <f>SUMIF(#REF!,P16,#REF!)</f>
        <v>#REF!</v>
      </c>
      <c r="R16" s="44" t="e">
        <f t="shared" si="7"/>
        <v>#REF!</v>
      </c>
      <c r="S16" s="45" t="e">
        <f>SUMIF(#REF!,P16,#REF!)</f>
        <v>#REF!</v>
      </c>
      <c r="T16" s="24">
        <v>0</v>
      </c>
      <c r="U16" s="24">
        <v>0</v>
      </c>
      <c r="V16" s="84">
        <v>14</v>
      </c>
      <c r="W16" s="48" t="s">
        <v>57</v>
      </c>
      <c r="X16" s="47" t="s">
        <v>58</v>
      </c>
      <c r="Y16" s="34">
        <v>2130</v>
      </c>
      <c r="Z16" s="41">
        <v>13</v>
      </c>
    </row>
    <row r="17" spans="1:26" ht="15.95" customHeight="1" x14ac:dyDescent="0.25">
      <c r="A17" s="12">
        <v>17</v>
      </c>
      <c r="B17" s="12">
        <v>16</v>
      </c>
      <c r="C17" s="30" t="e">
        <f t="shared" si="0"/>
        <v>#REF!</v>
      </c>
      <c r="D17" s="31" t="e">
        <f t="shared" si="1"/>
        <v>#REF!</v>
      </c>
      <c r="E17" s="32" t="e">
        <f t="shared" si="2"/>
        <v>#REF!</v>
      </c>
      <c r="F17" s="42" t="s">
        <v>59</v>
      </c>
      <c r="G17" s="34" t="e">
        <f>SUMIF(P$3:P$36,F17,Q$3:Q$36)+SUMIF(X$3:X$36,F17,Y$3:Y$36)+SUMIF(#REF!,F17,#REF!)+SUMIF(#REF!,F17,#REF!)+SUMIF(#REF!,F17,#REF!)</f>
        <v>#REF!</v>
      </c>
      <c r="H17" s="35" t="e">
        <f t="shared" si="3"/>
        <v>#REF!</v>
      </c>
      <c r="I17" s="8">
        <v>29000</v>
      </c>
      <c r="J17" s="8">
        <v>29000</v>
      </c>
      <c r="K17" s="2">
        <v>16</v>
      </c>
      <c r="L17" s="2">
        <v>14</v>
      </c>
      <c r="M17" s="36" t="e">
        <f t="shared" si="4"/>
        <v>#REF!</v>
      </c>
      <c r="N17" s="43" t="e">
        <f t="shared" si="5"/>
        <v>#REF!</v>
      </c>
      <c r="O17" s="32" t="e">
        <f t="shared" si="6"/>
        <v>#REF!</v>
      </c>
      <c r="P17" s="42" t="s">
        <v>59</v>
      </c>
      <c r="Q17" s="34" t="e">
        <f>SUMIF(#REF!,P17,#REF!)</f>
        <v>#REF!</v>
      </c>
      <c r="R17" s="44" t="e">
        <f t="shared" si="7"/>
        <v>#REF!</v>
      </c>
      <c r="S17" s="45" t="e">
        <f>SUMIF(#REF!,P17,#REF!)</f>
        <v>#REF!</v>
      </c>
      <c r="T17" s="24">
        <v>0</v>
      </c>
      <c r="U17" s="24">
        <v>0</v>
      </c>
      <c r="V17" s="84">
        <v>15</v>
      </c>
      <c r="W17" s="48" t="s">
        <v>60</v>
      </c>
      <c r="X17" s="47" t="s">
        <v>61</v>
      </c>
      <c r="Y17" s="34">
        <v>2093</v>
      </c>
      <c r="Z17" s="41">
        <v>2</v>
      </c>
    </row>
    <row r="18" spans="1:26" ht="15.95" customHeight="1" x14ac:dyDescent="0.25">
      <c r="A18" s="12">
        <v>17</v>
      </c>
      <c r="B18" s="12">
        <v>27</v>
      </c>
      <c r="C18" s="30" t="e">
        <f t="shared" si="0"/>
        <v>#REF!</v>
      </c>
      <c r="D18" s="31" t="e">
        <f t="shared" si="1"/>
        <v>#REF!</v>
      </c>
      <c r="E18" s="32" t="e">
        <f t="shared" si="2"/>
        <v>#REF!</v>
      </c>
      <c r="F18" s="47" t="s">
        <v>62</v>
      </c>
      <c r="G18" s="34" t="e">
        <f>SUMIF(P$3:P$36,F18,Q$3:Q$36)+SUMIF(X$3:X$36,F18,Y$3:Y$36)+SUMIF(#REF!,F18,#REF!)+SUMIF(#REF!,F18,#REF!)+SUMIF(#REF!,F18,#REF!)</f>
        <v>#REF!</v>
      </c>
      <c r="H18" s="35" t="e">
        <f t="shared" si="3"/>
        <v>#REF!</v>
      </c>
      <c r="I18" s="8">
        <v>29000</v>
      </c>
      <c r="J18" s="8">
        <v>24085</v>
      </c>
      <c r="K18" s="2">
        <v>16</v>
      </c>
      <c r="L18" s="2">
        <v>42</v>
      </c>
      <c r="M18" s="36" t="e">
        <f t="shared" si="4"/>
        <v>#REF!</v>
      </c>
      <c r="N18" s="43" t="e">
        <f t="shared" si="5"/>
        <v>#REF!</v>
      </c>
      <c r="O18" s="32" t="e">
        <f t="shared" si="6"/>
        <v>#REF!</v>
      </c>
      <c r="P18" s="47" t="s">
        <v>48</v>
      </c>
      <c r="Q18" s="34" t="e">
        <f>SUMIF(#REF!,P18,#REF!)</f>
        <v>#REF!</v>
      </c>
      <c r="R18" s="44" t="e">
        <f t="shared" si="7"/>
        <v>#REF!</v>
      </c>
      <c r="S18" s="45" t="e">
        <f>SUMIF(#REF!,P18,#REF!)</f>
        <v>#REF!</v>
      </c>
      <c r="T18" s="24">
        <v>0</v>
      </c>
      <c r="U18" s="24">
        <v>-2815</v>
      </c>
      <c r="V18" s="84">
        <v>16</v>
      </c>
      <c r="W18" s="46" t="s">
        <v>63</v>
      </c>
      <c r="X18" s="42" t="s">
        <v>64</v>
      </c>
      <c r="Y18" s="34">
        <v>1815</v>
      </c>
      <c r="Z18" s="41">
        <v>15</v>
      </c>
    </row>
    <row r="19" spans="1:26" ht="15.95" customHeight="1" x14ac:dyDescent="0.25">
      <c r="A19" s="12">
        <v>20</v>
      </c>
      <c r="B19" s="12">
        <v>22</v>
      </c>
      <c r="C19" s="30" t="e">
        <f t="shared" si="0"/>
        <v>#REF!</v>
      </c>
      <c r="D19" s="31" t="e">
        <f t="shared" si="1"/>
        <v>#REF!</v>
      </c>
      <c r="E19" s="32" t="e">
        <f t="shared" si="2"/>
        <v>#REF!</v>
      </c>
      <c r="F19" s="47" t="s">
        <v>65</v>
      </c>
      <c r="G19" s="34" t="e">
        <f>SUMIF(P$3:P$36,F19,Q$3:Q$36)+SUMIF(X$3:X$36,F19,Y$3:Y$36)+SUMIF(#REF!,F19,#REF!)+SUMIF(#REF!,F19,#REF!)+SUMIF(#REF!,F19,#REF!)</f>
        <v>#REF!</v>
      </c>
      <c r="H19" s="35" t="e">
        <f t="shared" si="3"/>
        <v>#REF!</v>
      </c>
      <c r="I19" s="25">
        <v>28695</v>
      </c>
      <c r="J19" s="25">
        <v>26815</v>
      </c>
      <c r="K19" s="2">
        <v>20</v>
      </c>
      <c r="L19" s="2">
        <v>32</v>
      </c>
      <c r="M19" s="36" t="e">
        <f t="shared" si="4"/>
        <v>#REF!</v>
      </c>
      <c r="N19" s="43" t="e">
        <f t="shared" si="5"/>
        <v>#REF!</v>
      </c>
      <c r="O19" s="32" t="e">
        <f t="shared" si="6"/>
        <v>#REF!</v>
      </c>
      <c r="P19" s="42" t="s">
        <v>66</v>
      </c>
      <c r="Q19" s="51" t="e">
        <f>SUMIF(#REF!,P19,#REF!)</f>
        <v>#REF!</v>
      </c>
      <c r="R19" s="52" t="e">
        <f t="shared" si="7"/>
        <v>#REF!</v>
      </c>
      <c r="S19" s="53" t="e">
        <f>SUMIF(#REF!,P19,#REF!)</f>
        <v>#REF!</v>
      </c>
      <c r="T19" s="24">
        <v>-590</v>
      </c>
      <c r="U19" s="24">
        <v>-255</v>
      </c>
      <c r="V19" s="84">
        <v>17</v>
      </c>
      <c r="W19" s="46" t="s">
        <v>67</v>
      </c>
      <c r="X19" s="42" t="s">
        <v>68</v>
      </c>
      <c r="Y19" s="34">
        <v>1523</v>
      </c>
      <c r="Z19" s="41">
        <v>17</v>
      </c>
    </row>
    <row r="20" spans="1:26" ht="15.95" customHeight="1" x14ac:dyDescent="0.25">
      <c r="A20" s="12">
        <v>21</v>
      </c>
      <c r="B20" s="12">
        <v>11</v>
      </c>
      <c r="C20" s="30" t="e">
        <f t="shared" si="0"/>
        <v>#REF!</v>
      </c>
      <c r="D20" s="31" t="e">
        <f t="shared" si="1"/>
        <v>#REF!</v>
      </c>
      <c r="E20" s="32" t="e">
        <f t="shared" si="2"/>
        <v>#REF!</v>
      </c>
      <c r="F20" s="42" t="s">
        <v>69</v>
      </c>
      <c r="G20" s="34" t="e">
        <f>SUMIF(P$3:P$36,F20,Q$3:Q$36)+SUMIF(X$3:X$36,F20,Y$3:Y$36)+SUMIF(#REF!,F20,#REF!)+SUMIF(#REF!,F20,#REF!)+SUMIF(#REF!,F20,#REF!)</f>
        <v>#REF!</v>
      </c>
      <c r="H20" s="35" t="e">
        <f t="shared" si="3"/>
        <v>#REF!</v>
      </c>
      <c r="I20" s="8">
        <v>28370</v>
      </c>
      <c r="J20" s="8">
        <v>30370</v>
      </c>
      <c r="K20" s="2">
        <v>21</v>
      </c>
      <c r="L20" s="2">
        <v>33</v>
      </c>
      <c r="M20" s="36" t="e">
        <f t="shared" si="4"/>
        <v>#REF!</v>
      </c>
      <c r="N20" s="43" t="e">
        <f t="shared" si="5"/>
        <v>#REF!</v>
      </c>
      <c r="O20" s="32" t="e">
        <f t="shared" si="6"/>
        <v>#REF!</v>
      </c>
      <c r="P20" s="49" t="s">
        <v>70</v>
      </c>
      <c r="Q20" s="51" t="e">
        <f>SUMIF(#REF!,P20,#REF!)</f>
        <v>#REF!</v>
      </c>
      <c r="R20" s="52" t="e">
        <f t="shared" si="7"/>
        <v>#REF!</v>
      </c>
      <c r="S20" s="53" t="e">
        <f>SUMIF(#REF!,P20,#REF!)</f>
        <v>#REF!</v>
      </c>
      <c r="T20" s="24">
        <v>-615</v>
      </c>
      <c r="U20" s="24">
        <v>-615</v>
      </c>
      <c r="V20" s="84">
        <v>18</v>
      </c>
      <c r="W20" s="46" t="s">
        <v>71</v>
      </c>
      <c r="X20" s="42" t="s">
        <v>72</v>
      </c>
      <c r="Y20" s="34">
        <v>840</v>
      </c>
      <c r="Z20" s="41">
        <v>8</v>
      </c>
    </row>
    <row r="21" spans="1:26" ht="15.95" customHeight="1" x14ac:dyDescent="0.25">
      <c r="A21" s="12">
        <v>22</v>
      </c>
      <c r="B21" s="12">
        <v>13</v>
      </c>
      <c r="C21" s="30" t="e">
        <f t="shared" si="0"/>
        <v>#REF!</v>
      </c>
      <c r="D21" s="31" t="e">
        <f t="shared" si="1"/>
        <v>#REF!</v>
      </c>
      <c r="E21" s="32" t="e">
        <f t="shared" si="2"/>
        <v>#REF!</v>
      </c>
      <c r="F21" s="50" t="s">
        <v>29</v>
      </c>
      <c r="G21" s="34" t="e">
        <f>SUMIF(P$3:P$36,F21,Q$3:Q$36)+SUMIF(X$3:X$36,F21,Y$3:Y$36)+SUMIF(#REF!,F21,#REF!)+SUMIF(#REF!,F21,#REF!)+SUMIF(#REF!,F21,#REF!)</f>
        <v>#REF!</v>
      </c>
      <c r="H21" s="35" t="e">
        <f t="shared" si="3"/>
        <v>#REF!</v>
      </c>
      <c r="I21" s="25">
        <v>28293</v>
      </c>
      <c r="J21" s="25">
        <v>29288</v>
      </c>
      <c r="K21" s="2">
        <v>22</v>
      </c>
      <c r="L21" s="2">
        <v>35</v>
      </c>
      <c r="M21" s="36" t="e">
        <f t="shared" si="4"/>
        <v>#REF!</v>
      </c>
      <c r="N21" s="43" t="e">
        <f t="shared" si="5"/>
        <v>#REF!</v>
      </c>
      <c r="O21" s="32" t="e">
        <f t="shared" si="6"/>
        <v>#REF!</v>
      </c>
      <c r="P21" s="42" t="s">
        <v>69</v>
      </c>
      <c r="Q21" s="51" t="e">
        <f>SUMIF(#REF!,P21,#REF!)</f>
        <v>#REF!</v>
      </c>
      <c r="R21" s="52" t="e">
        <f t="shared" si="7"/>
        <v>#REF!</v>
      </c>
      <c r="S21" s="53" t="e">
        <f>SUMIF(#REF!,P21,#REF!)</f>
        <v>#REF!</v>
      </c>
      <c r="T21" s="24">
        <v>-635</v>
      </c>
      <c r="U21" s="24">
        <v>-635</v>
      </c>
      <c r="V21" s="84">
        <v>19</v>
      </c>
      <c r="W21" s="46" t="s">
        <v>73</v>
      </c>
      <c r="X21" s="42" t="s">
        <v>74</v>
      </c>
      <c r="Y21" s="34">
        <v>23</v>
      </c>
      <c r="Z21" s="41">
        <v>10</v>
      </c>
    </row>
    <row r="22" spans="1:26" ht="15.95" customHeight="1" x14ac:dyDescent="0.25">
      <c r="A22" s="12">
        <v>23</v>
      </c>
      <c r="B22" s="12">
        <v>17</v>
      </c>
      <c r="C22" s="30" t="e">
        <f t="shared" si="0"/>
        <v>#REF!</v>
      </c>
      <c r="D22" s="31" t="e">
        <f t="shared" si="1"/>
        <v>#REF!</v>
      </c>
      <c r="E22" s="32" t="e">
        <f t="shared" si="2"/>
        <v>#REF!</v>
      </c>
      <c r="F22" s="49" t="s">
        <v>66</v>
      </c>
      <c r="G22" s="34" t="e">
        <f>SUMIF(P$3:P$36,F22,Q$3:Q$36)+SUMIF(X$3:X$36,F22,Y$3:Y$36)+SUMIF(#REF!,F22,#REF!)+SUMIF(#REF!,F22,#REF!)+SUMIF(#REF!,F22,#REF!)</f>
        <v>#REF!</v>
      </c>
      <c r="H22" s="35" t="e">
        <f t="shared" si="3"/>
        <v>#REF!</v>
      </c>
      <c r="I22" s="8">
        <v>27410</v>
      </c>
      <c r="J22" s="8">
        <v>28745</v>
      </c>
      <c r="K22" s="2">
        <v>23</v>
      </c>
      <c r="L22" s="2">
        <v>37</v>
      </c>
      <c r="M22" s="36" t="e">
        <f t="shared" si="4"/>
        <v>#REF!</v>
      </c>
      <c r="N22" s="43" t="e">
        <f t="shared" si="5"/>
        <v>#REF!</v>
      </c>
      <c r="O22" s="32" t="e">
        <f t="shared" si="6"/>
        <v>#REF!</v>
      </c>
      <c r="P22" s="47" t="s">
        <v>65</v>
      </c>
      <c r="Q22" s="51" t="e">
        <f>SUMIF(#REF!,P22,#REF!)</f>
        <v>#REF!</v>
      </c>
      <c r="R22" s="52" t="e">
        <f t="shared" si="7"/>
        <v>#REF!</v>
      </c>
      <c r="S22" s="53" t="e">
        <f>SUMIF(#REF!,P22,#REF!)</f>
        <v>#REF!</v>
      </c>
      <c r="T22" s="25">
        <v>-925</v>
      </c>
      <c r="U22" s="25">
        <v>-1480</v>
      </c>
      <c r="V22" s="84">
        <v>20</v>
      </c>
      <c r="W22" s="54" t="s">
        <v>75</v>
      </c>
      <c r="X22" s="49" t="s">
        <v>76</v>
      </c>
      <c r="Y22" s="34">
        <v>-1000</v>
      </c>
      <c r="Z22" s="41">
        <v>1</v>
      </c>
    </row>
    <row r="23" spans="1:26" ht="15.95" customHeight="1" x14ac:dyDescent="0.25">
      <c r="A23" s="12">
        <v>25</v>
      </c>
      <c r="B23" s="12">
        <v>20</v>
      </c>
      <c r="C23" s="30" t="e">
        <f t="shared" si="0"/>
        <v>#REF!</v>
      </c>
      <c r="D23" s="31" t="e">
        <f t="shared" si="1"/>
        <v>#REF!</v>
      </c>
      <c r="E23" s="32" t="e">
        <f t="shared" si="2"/>
        <v>#REF!</v>
      </c>
      <c r="F23" s="49" t="s">
        <v>33</v>
      </c>
      <c r="G23" s="34" t="e">
        <f>SUMIF(P$3:P$36,F23,Q$3:Q$36)+SUMIF(X$3:X$36,F23,Y$3:Y$36)+SUMIF(#REF!,F23,#REF!)+SUMIF(#REF!,F23,#REF!)+SUMIF(#REF!,F23,#REF!)</f>
        <v>#REF!</v>
      </c>
      <c r="H23" s="35" t="e">
        <f t="shared" si="3"/>
        <v>#REF!</v>
      </c>
      <c r="I23" s="8">
        <v>27235</v>
      </c>
      <c r="J23" s="8">
        <v>27240</v>
      </c>
      <c r="K23" s="2">
        <v>25</v>
      </c>
      <c r="L23" s="2">
        <v>38</v>
      </c>
      <c r="M23" s="36" t="e">
        <f t="shared" si="4"/>
        <v>#REF!</v>
      </c>
      <c r="N23" s="43" t="e">
        <f t="shared" si="5"/>
        <v>#REF!</v>
      </c>
      <c r="O23" s="32" t="e">
        <f t="shared" si="6"/>
        <v>#REF!</v>
      </c>
      <c r="P23" s="42" t="s">
        <v>77</v>
      </c>
      <c r="Q23" s="51" t="e">
        <f>SUMIF(#REF!,P23,#REF!)</f>
        <v>#REF!</v>
      </c>
      <c r="R23" s="52" t="e">
        <f t="shared" si="7"/>
        <v>#REF!</v>
      </c>
      <c r="S23" s="53" t="e">
        <f>SUMIF(#REF!,P23,#REF!)</f>
        <v>#REF!</v>
      </c>
      <c r="T23" s="24">
        <v>-1855</v>
      </c>
      <c r="U23" s="24">
        <v>-1705</v>
      </c>
      <c r="V23" s="84">
        <v>21</v>
      </c>
      <c r="W23" s="48" t="s">
        <v>78</v>
      </c>
      <c r="X23" s="47" t="s">
        <v>79</v>
      </c>
      <c r="Y23" s="34">
        <v>-1000</v>
      </c>
      <c r="Z23" s="41">
        <v>1</v>
      </c>
    </row>
    <row r="24" spans="1:26" ht="15.95" customHeight="1" x14ac:dyDescent="0.25">
      <c r="A24" s="12">
        <v>26</v>
      </c>
      <c r="B24" s="12">
        <v>23</v>
      </c>
      <c r="C24" s="30" t="e">
        <f t="shared" si="0"/>
        <v>#REF!</v>
      </c>
      <c r="D24" s="31" t="e">
        <f t="shared" si="1"/>
        <v>#REF!</v>
      </c>
      <c r="E24" s="32" t="e">
        <f t="shared" si="2"/>
        <v>#REF!</v>
      </c>
      <c r="F24" s="49" t="s">
        <v>77</v>
      </c>
      <c r="G24" s="34" t="e">
        <f>SUMIF(P$3:P$36,F24,Q$3:Q$36)+SUMIF(X$3:X$36,F24,Y$3:Y$36)+SUMIF(#REF!,F24,#REF!)+SUMIF(#REF!,F24,#REF!)+SUMIF(#REF!,F24,#REF!)</f>
        <v>#REF!</v>
      </c>
      <c r="H24" s="35" t="e">
        <f t="shared" si="3"/>
        <v>#REF!</v>
      </c>
      <c r="I24" s="8">
        <v>25145</v>
      </c>
      <c r="J24" s="8">
        <v>26295</v>
      </c>
      <c r="K24" s="2">
        <v>26</v>
      </c>
      <c r="L24" s="2">
        <v>7</v>
      </c>
      <c r="M24" s="36" t="e">
        <f t="shared" si="4"/>
        <v>#REF!</v>
      </c>
      <c r="N24" s="43" t="e">
        <f t="shared" si="5"/>
        <v>#REF!</v>
      </c>
      <c r="O24" s="32" t="e">
        <f t="shared" si="6"/>
        <v>#REF!</v>
      </c>
      <c r="P24" s="47" t="s">
        <v>80</v>
      </c>
      <c r="Q24" s="51" t="e">
        <f>SUMIF(#REF!,P24,#REF!)</f>
        <v>#REF!</v>
      </c>
      <c r="R24" s="52" t="e">
        <f t="shared" si="7"/>
        <v>#REF!</v>
      </c>
      <c r="S24" s="53" t="e">
        <f>SUMIF(#REF!,P24,#REF!)</f>
        <v>#REF!</v>
      </c>
      <c r="T24" s="25">
        <v>-2025</v>
      </c>
      <c r="U24" s="25">
        <v>975</v>
      </c>
      <c r="V24" s="84">
        <v>22</v>
      </c>
      <c r="W24" s="46" t="s">
        <v>81</v>
      </c>
      <c r="X24" s="42" t="s">
        <v>82</v>
      </c>
      <c r="Y24" s="34">
        <v>-1335</v>
      </c>
      <c r="Z24" s="41">
        <v>3</v>
      </c>
    </row>
    <row r="25" spans="1:26" ht="15.95" customHeight="1" x14ac:dyDescent="0.25">
      <c r="A25" s="12">
        <v>27</v>
      </c>
      <c r="B25" s="12">
        <v>18</v>
      </c>
      <c r="C25" s="30" t="e">
        <f t="shared" si="0"/>
        <v>#REF!</v>
      </c>
      <c r="D25" s="31" t="e">
        <f t="shared" si="1"/>
        <v>#REF!</v>
      </c>
      <c r="E25" s="32" t="e">
        <f t="shared" si="2"/>
        <v>#REF!</v>
      </c>
      <c r="F25" s="49" t="s">
        <v>83</v>
      </c>
      <c r="G25" s="34" t="e">
        <f>SUMIF(P$3:P$36,F25,Q$3:Q$36)+SUMIF(X$3:X$36,F25,Y$3:Y$36)+SUMIF(#REF!,F25,#REF!)+SUMIF(#REF!,F25,#REF!)+SUMIF(#REF!,F25,#REF!)</f>
        <v>#REF!</v>
      </c>
      <c r="H25" s="35" t="e">
        <f t="shared" si="3"/>
        <v>#REF!</v>
      </c>
      <c r="I25" s="8">
        <v>25030</v>
      </c>
      <c r="J25" s="8">
        <v>27835</v>
      </c>
      <c r="K25" s="2">
        <v>27</v>
      </c>
      <c r="L25" s="2">
        <v>40</v>
      </c>
      <c r="M25" s="36" t="e">
        <f t="shared" si="4"/>
        <v>#REF!</v>
      </c>
      <c r="N25" s="43" t="e">
        <f t="shared" si="5"/>
        <v>#REF!</v>
      </c>
      <c r="O25" s="32" t="e">
        <f t="shared" si="6"/>
        <v>#REF!</v>
      </c>
      <c r="P25" s="42" t="s">
        <v>84</v>
      </c>
      <c r="Q25" s="51" t="e">
        <f>SUMIF(#REF!,P25,#REF!)</f>
        <v>#REF!</v>
      </c>
      <c r="R25" s="52" t="e">
        <f t="shared" si="7"/>
        <v>#REF!</v>
      </c>
      <c r="S25" s="53" t="e">
        <f>SUMIF(#REF!,P25,#REF!)</f>
        <v>#REF!</v>
      </c>
      <c r="T25" s="24">
        <v>-2415</v>
      </c>
      <c r="U25" s="24">
        <v>-2415</v>
      </c>
      <c r="V25" s="84">
        <v>23</v>
      </c>
      <c r="W25" s="46" t="s">
        <v>85</v>
      </c>
      <c r="X25" s="42" t="s">
        <v>86</v>
      </c>
      <c r="Y25" s="34">
        <v>-2000</v>
      </c>
      <c r="Z25" s="41">
        <v>2</v>
      </c>
    </row>
    <row r="26" spans="1:26" ht="15.95" customHeight="1" x14ac:dyDescent="0.25">
      <c r="A26" s="12">
        <v>28</v>
      </c>
      <c r="B26" s="12">
        <v>12</v>
      </c>
      <c r="C26" s="30" t="e">
        <f t="shared" si="0"/>
        <v>#REF!</v>
      </c>
      <c r="D26" s="31" t="e">
        <f t="shared" si="1"/>
        <v>#REF!</v>
      </c>
      <c r="E26" s="32" t="e">
        <f t="shared" si="2"/>
        <v>#REF!</v>
      </c>
      <c r="F26" s="55" t="s">
        <v>80</v>
      </c>
      <c r="G26" s="34" t="e">
        <f>SUMIF(P$3:P$36,F26,Q$3:Q$36)+SUMIF(X$3:X$36,F26,Y$3:Y$36)+SUMIF(#REF!,F26,#REF!)+SUMIF(#REF!,F26,#REF!)+SUMIF(#REF!,F26,#REF!)</f>
        <v>#REF!</v>
      </c>
      <c r="H26" s="35" t="e">
        <f t="shared" si="3"/>
        <v>#REF!</v>
      </c>
      <c r="I26" s="25">
        <v>24975</v>
      </c>
      <c r="J26" s="25">
        <v>29975</v>
      </c>
      <c r="K26" s="2">
        <v>28</v>
      </c>
      <c r="L26" s="2">
        <v>39</v>
      </c>
      <c r="M26" s="36" t="e">
        <f t="shared" si="4"/>
        <v>#REF!</v>
      </c>
      <c r="N26" s="43" t="e">
        <f t="shared" si="5"/>
        <v>#REF!</v>
      </c>
      <c r="O26" s="32" t="e">
        <f t="shared" si="6"/>
        <v>#REF!</v>
      </c>
      <c r="P26" s="56" t="s">
        <v>83</v>
      </c>
      <c r="Q26" s="51" t="e">
        <f>SUMIF(#REF!,P26,#REF!)</f>
        <v>#REF!</v>
      </c>
      <c r="R26" s="52" t="e">
        <f t="shared" si="7"/>
        <v>#REF!</v>
      </c>
      <c r="S26" s="53" t="e">
        <f>SUMIF(#REF!,P26,#REF!)</f>
        <v>#REF!</v>
      </c>
      <c r="T26" s="24">
        <v>-2570</v>
      </c>
      <c r="U26" s="24">
        <v>-1765</v>
      </c>
      <c r="V26" s="84">
        <v>24</v>
      </c>
      <c r="W26" s="46" t="s">
        <v>87</v>
      </c>
      <c r="X26" s="42" t="s">
        <v>88</v>
      </c>
      <c r="Y26" s="34">
        <v>-2000</v>
      </c>
      <c r="Z26" s="41">
        <v>2</v>
      </c>
    </row>
    <row r="27" spans="1:26" ht="15.95" customHeight="1" x14ac:dyDescent="0.25">
      <c r="A27" s="12">
        <v>29</v>
      </c>
      <c r="B27" s="12">
        <v>27</v>
      </c>
      <c r="C27" s="30" t="e">
        <f t="shared" si="0"/>
        <v>#REF!</v>
      </c>
      <c r="D27" s="31" t="e">
        <f t="shared" si="1"/>
        <v>#REF!</v>
      </c>
      <c r="E27" s="32" t="e">
        <f t="shared" si="2"/>
        <v>#REF!</v>
      </c>
      <c r="F27" s="57" t="s">
        <v>84</v>
      </c>
      <c r="G27" s="34" t="e">
        <f>SUMIF(P$3:P$36,F27,Q$3:Q$36)+SUMIF(X$3:X$36,F27,Y$3:Y$36)+SUMIF(#REF!,F27,#REF!)+SUMIF(#REF!,F27,#REF!)+SUMIF(#REF!,F27,#REF!)</f>
        <v>#REF!</v>
      </c>
      <c r="H27" s="35" t="e">
        <f t="shared" si="3"/>
        <v>#REF!</v>
      </c>
      <c r="I27" s="8">
        <v>24415</v>
      </c>
      <c r="J27" s="8">
        <v>24085</v>
      </c>
      <c r="K27" s="2">
        <v>29</v>
      </c>
      <c r="L27" s="2">
        <v>41</v>
      </c>
      <c r="M27" s="36" t="e">
        <f t="shared" si="4"/>
        <v>#REF!</v>
      </c>
      <c r="N27" s="43" t="e">
        <f t="shared" si="5"/>
        <v>#REF!</v>
      </c>
      <c r="O27" s="32" t="e">
        <f t="shared" si="6"/>
        <v>#REF!</v>
      </c>
      <c r="P27" s="57" t="s">
        <v>39</v>
      </c>
      <c r="Q27" s="51" t="e">
        <f>SUMIF(#REF!,P27,#REF!)</f>
        <v>#REF!</v>
      </c>
      <c r="R27" s="52" t="e">
        <f t="shared" si="7"/>
        <v>#REF!</v>
      </c>
      <c r="S27" s="53" t="e">
        <f>SUMIF(#REF!,P27,#REF!)</f>
        <v>#REF!</v>
      </c>
      <c r="T27" s="24">
        <v>-2590</v>
      </c>
      <c r="U27" s="24">
        <v>-2590</v>
      </c>
      <c r="V27" s="84">
        <v>25</v>
      </c>
      <c r="W27" s="46" t="s">
        <v>89</v>
      </c>
      <c r="X27" s="42" t="s">
        <v>90</v>
      </c>
      <c r="Y27" s="34">
        <v>-2500</v>
      </c>
      <c r="Z27" s="41">
        <v>3</v>
      </c>
    </row>
    <row r="28" spans="1:26" ht="15.95" customHeight="1" x14ac:dyDescent="0.25">
      <c r="A28" s="12">
        <v>30</v>
      </c>
      <c r="B28" s="12">
        <v>24</v>
      </c>
      <c r="C28" s="30" t="e">
        <f t="shared" si="0"/>
        <v>#REF!</v>
      </c>
      <c r="D28" s="31" t="e">
        <f t="shared" si="1"/>
        <v>#REF!</v>
      </c>
      <c r="E28" s="32" t="e">
        <f t="shared" si="2"/>
        <v>#REF!</v>
      </c>
      <c r="F28" s="57" t="s">
        <v>91</v>
      </c>
      <c r="G28" s="34" t="e">
        <f>SUMIF(P$3:P$36,F28,Q$3:Q$36)+SUMIF(X$3:X$36,F28,Y$3:Y$36)+SUMIF(#REF!,F28,#REF!)+SUMIF(#REF!,F28,#REF!)+SUMIF(#REF!,F28,#REF!)</f>
        <v>#REF!</v>
      </c>
      <c r="H28" s="35" t="e">
        <f t="shared" si="3"/>
        <v>#REF!</v>
      </c>
      <c r="I28" s="8">
        <v>23195</v>
      </c>
      <c r="J28" s="8">
        <v>26195</v>
      </c>
      <c r="K28" s="2">
        <v>30</v>
      </c>
      <c r="L28" s="2">
        <v>42</v>
      </c>
      <c r="M28" s="36" t="e">
        <f t="shared" si="4"/>
        <v>#REF!</v>
      </c>
      <c r="N28" s="43" t="e">
        <f t="shared" si="5"/>
        <v>#REF!</v>
      </c>
      <c r="O28" s="32" t="e">
        <f t="shared" si="6"/>
        <v>#REF!</v>
      </c>
      <c r="P28" s="57" t="s">
        <v>56</v>
      </c>
      <c r="Q28" s="51" t="e">
        <f>SUMIF(#REF!,P28,#REF!)</f>
        <v>#REF!</v>
      </c>
      <c r="R28" s="52" t="e">
        <f t="shared" si="7"/>
        <v>#REF!</v>
      </c>
      <c r="S28" s="53" t="e">
        <f>SUMIF(#REF!,P28,#REF!)</f>
        <v>#REF!</v>
      </c>
      <c r="T28" s="24">
        <v>-2815</v>
      </c>
      <c r="U28" s="24">
        <v>-2815</v>
      </c>
      <c r="V28" s="84">
        <v>26</v>
      </c>
      <c r="W28" s="46" t="s">
        <v>92</v>
      </c>
      <c r="X28" s="42" t="s">
        <v>93</v>
      </c>
      <c r="Y28" s="34">
        <v>-2500</v>
      </c>
      <c r="Z28" s="41">
        <v>3</v>
      </c>
    </row>
    <row r="29" spans="1:26" ht="15.95" customHeight="1" x14ac:dyDescent="0.25">
      <c r="A29" s="25"/>
      <c r="B29" s="25"/>
      <c r="C29" s="30"/>
      <c r="D29" s="31"/>
      <c r="E29" s="32"/>
      <c r="F29" s="42"/>
      <c r="G29" s="34"/>
      <c r="H29" s="35"/>
      <c r="I29" s="25"/>
      <c r="J29" s="25"/>
      <c r="K29" s="2"/>
      <c r="L29" s="2"/>
      <c r="M29" s="36"/>
      <c r="N29" s="43"/>
      <c r="O29" s="32"/>
      <c r="P29" s="42"/>
      <c r="Q29" s="34"/>
      <c r="R29" s="44"/>
      <c r="S29" s="45"/>
      <c r="T29" s="24"/>
      <c r="U29" s="24"/>
      <c r="V29" s="84">
        <v>27</v>
      </c>
      <c r="W29" s="48" t="s">
        <v>94</v>
      </c>
      <c r="X29" s="47" t="s">
        <v>95</v>
      </c>
      <c r="Y29" s="34">
        <v>-2665</v>
      </c>
      <c r="Z29" s="41">
        <v>18</v>
      </c>
    </row>
    <row r="30" spans="1:26" ht="15.75" customHeight="1" x14ac:dyDescent="0.25">
      <c r="A30" s="25"/>
      <c r="B30" s="25"/>
      <c r="C30" s="30"/>
      <c r="D30" s="31"/>
      <c r="E30" s="32"/>
      <c r="F30" s="42"/>
      <c r="G30" s="34"/>
      <c r="H30" s="35"/>
      <c r="I30" s="25"/>
      <c r="J30" s="25"/>
      <c r="K30" s="2"/>
      <c r="L30" s="2"/>
      <c r="M30" s="36"/>
      <c r="N30" s="43"/>
      <c r="O30" s="32"/>
      <c r="P30" s="42"/>
      <c r="Q30" s="34"/>
      <c r="R30" s="44"/>
      <c r="S30" s="45"/>
      <c r="T30" s="24"/>
      <c r="U30" s="24"/>
      <c r="V30" s="84">
        <v>28</v>
      </c>
      <c r="W30" s="46" t="s">
        <v>96</v>
      </c>
      <c r="X30" s="42" t="s">
        <v>97</v>
      </c>
      <c r="Y30" s="34">
        <v>-2950</v>
      </c>
      <c r="Z30" s="41">
        <v>24</v>
      </c>
    </row>
    <row r="31" spans="1:26" ht="15.95" customHeight="1" x14ac:dyDescent="0.25">
      <c r="A31" s="25"/>
      <c r="B31" s="25"/>
      <c r="C31" s="30"/>
      <c r="D31" s="31"/>
      <c r="E31" s="32"/>
      <c r="F31" s="42"/>
      <c r="G31" s="34"/>
      <c r="H31" s="35"/>
      <c r="I31" s="25"/>
      <c r="J31" s="25"/>
      <c r="K31" s="2"/>
      <c r="L31" s="2"/>
      <c r="M31" s="36"/>
      <c r="N31" s="43"/>
      <c r="O31" s="32"/>
      <c r="P31" s="42"/>
      <c r="Q31" s="34"/>
      <c r="R31" s="44"/>
      <c r="S31" s="45"/>
      <c r="T31" s="24"/>
      <c r="U31" s="24"/>
      <c r="V31" s="84">
        <v>29</v>
      </c>
      <c r="W31" s="46" t="s">
        <v>98</v>
      </c>
      <c r="X31" s="42" t="s">
        <v>99</v>
      </c>
      <c r="Y31" s="34">
        <v>-3000</v>
      </c>
      <c r="Z31" s="41">
        <v>15</v>
      </c>
    </row>
    <row r="32" spans="1:26" ht="16.5" customHeight="1" x14ac:dyDescent="0.25">
      <c r="A32" s="25"/>
      <c r="B32" s="25"/>
      <c r="C32" s="30"/>
      <c r="D32" s="31"/>
      <c r="E32" s="32"/>
      <c r="F32" s="47"/>
      <c r="G32" s="34"/>
      <c r="H32" s="35"/>
      <c r="I32" s="25"/>
      <c r="J32" s="25"/>
      <c r="K32" s="2"/>
      <c r="L32" s="2"/>
      <c r="M32" s="36"/>
      <c r="N32" s="43"/>
      <c r="O32" s="32"/>
      <c r="P32" s="42"/>
      <c r="Q32" s="51"/>
      <c r="R32" s="52"/>
      <c r="S32" s="53"/>
      <c r="T32" s="24"/>
      <c r="U32" s="24"/>
      <c r="V32" s="84">
        <v>30</v>
      </c>
      <c r="W32" s="46" t="s">
        <v>100</v>
      </c>
      <c r="X32" s="42" t="s">
        <v>101</v>
      </c>
      <c r="Y32" s="34">
        <v>-3000</v>
      </c>
      <c r="Z32" s="41">
        <v>8</v>
      </c>
    </row>
    <row r="33" spans="1:26" ht="15.95" customHeight="1" x14ac:dyDescent="0.25">
      <c r="A33" s="25"/>
      <c r="B33" s="25"/>
      <c r="C33" s="30"/>
      <c r="D33" s="31"/>
      <c r="E33" s="32"/>
      <c r="F33" s="50"/>
      <c r="G33" s="34"/>
      <c r="H33" s="35"/>
      <c r="I33" s="25"/>
      <c r="J33" s="25"/>
      <c r="K33" s="2"/>
      <c r="L33" s="2"/>
      <c r="M33" s="36"/>
      <c r="N33" s="43"/>
      <c r="O33" s="32"/>
      <c r="P33" s="49"/>
      <c r="Q33" s="51"/>
      <c r="R33" s="52"/>
      <c r="S33" s="53"/>
      <c r="T33" s="24"/>
      <c r="U33" s="24"/>
      <c r="V33" s="84">
        <v>31</v>
      </c>
      <c r="W33" s="54" t="s">
        <v>102</v>
      </c>
      <c r="X33" s="49" t="s">
        <v>103</v>
      </c>
      <c r="Y33" s="34">
        <v>-3000</v>
      </c>
      <c r="Z33" s="41">
        <v>3</v>
      </c>
    </row>
    <row r="34" spans="1:26" ht="15.95" customHeight="1" x14ac:dyDescent="0.25">
      <c r="A34" s="25"/>
      <c r="B34" s="25"/>
      <c r="C34" s="30"/>
      <c r="D34" s="31"/>
      <c r="E34" s="32"/>
      <c r="F34" s="58"/>
      <c r="G34" s="34"/>
      <c r="H34" s="35"/>
      <c r="I34" s="25"/>
      <c r="J34" s="25"/>
      <c r="K34" s="2"/>
      <c r="L34" s="2"/>
      <c r="M34" s="36"/>
      <c r="N34" s="43"/>
      <c r="O34" s="32"/>
      <c r="P34" s="47"/>
      <c r="Q34" s="51"/>
      <c r="R34" s="52"/>
      <c r="S34" s="53"/>
      <c r="T34" s="25"/>
      <c r="U34" s="25"/>
      <c r="V34" s="84">
        <v>32</v>
      </c>
      <c r="W34" s="48" t="s">
        <v>104</v>
      </c>
      <c r="X34" s="47" t="s">
        <v>105</v>
      </c>
      <c r="Y34" s="34">
        <v>-4000</v>
      </c>
      <c r="Z34" s="41">
        <v>8</v>
      </c>
    </row>
    <row r="35" spans="1:26" ht="15.95" customHeight="1" x14ac:dyDescent="0.25">
      <c r="A35" s="25"/>
      <c r="B35" s="25"/>
      <c r="C35" s="30"/>
      <c r="D35" s="31"/>
      <c r="E35" s="32"/>
      <c r="F35" s="47"/>
      <c r="G35" s="34"/>
      <c r="H35" s="35"/>
      <c r="I35" s="25"/>
      <c r="J35" s="25"/>
      <c r="K35" s="2"/>
      <c r="L35" s="2"/>
      <c r="M35" s="36"/>
      <c r="N35" s="43"/>
      <c r="O35" s="32"/>
      <c r="P35" s="42"/>
      <c r="Q35" s="51"/>
      <c r="R35" s="52"/>
      <c r="S35" s="53"/>
      <c r="T35" s="24"/>
      <c r="U35" s="24"/>
      <c r="V35" s="84">
        <v>33</v>
      </c>
      <c r="W35" s="48" t="s">
        <v>106</v>
      </c>
      <c r="X35" s="47" t="s">
        <v>107</v>
      </c>
      <c r="Y35" s="34">
        <v>-4347</v>
      </c>
      <c r="Z35" s="41">
        <v>9</v>
      </c>
    </row>
    <row r="36" spans="1:26" ht="15.95" customHeight="1" thickBot="1" x14ac:dyDescent="0.3">
      <c r="A36" s="25"/>
      <c r="B36" s="25"/>
      <c r="C36" s="59"/>
      <c r="D36" s="43"/>
      <c r="E36" s="32"/>
      <c r="F36" s="60"/>
      <c r="G36" s="34"/>
      <c r="H36" s="35"/>
      <c r="I36" s="25"/>
      <c r="J36" s="25"/>
      <c r="K36" s="25"/>
      <c r="L36" s="25"/>
      <c r="M36" s="61"/>
      <c r="N36" s="62"/>
      <c r="O36" s="63"/>
      <c r="P36" s="60"/>
      <c r="Q36" s="64"/>
      <c r="R36" s="65"/>
      <c r="S36" s="58"/>
      <c r="T36" s="25"/>
      <c r="U36" s="25"/>
      <c r="V36" s="84">
        <v>34</v>
      </c>
      <c r="W36" s="48" t="s">
        <v>108</v>
      </c>
      <c r="X36" s="47" t="s">
        <v>109</v>
      </c>
      <c r="Y36" s="34">
        <v>-5300</v>
      </c>
      <c r="Z36" s="41">
        <v>8</v>
      </c>
    </row>
    <row r="37" spans="1:26" x14ac:dyDescent="0.25">
      <c r="A37" s="1"/>
      <c r="B37" s="1"/>
      <c r="C37" s="1"/>
      <c r="D37" s="1"/>
      <c r="E37" s="1"/>
      <c r="F37" s="66"/>
      <c r="G37" s="66"/>
      <c r="H37" s="66"/>
      <c r="I37" s="29"/>
      <c r="J37" s="29"/>
      <c r="K37" s="25"/>
      <c r="L37" s="25"/>
      <c r="M37" s="66"/>
      <c r="N37" s="66"/>
      <c r="O37" s="66"/>
      <c r="P37" s="67"/>
      <c r="Q37" s="66"/>
      <c r="R37" s="66"/>
      <c r="S37" s="66"/>
      <c r="T37" s="66"/>
      <c r="U37" s="66"/>
      <c r="V37" s="84">
        <v>35</v>
      </c>
      <c r="W37" s="48" t="s">
        <v>110</v>
      </c>
      <c r="X37" s="47" t="s">
        <v>111</v>
      </c>
      <c r="Y37" s="34">
        <v>-5885</v>
      </c>
      <c r="Z37" s="41">
        <v>17</v>
      </c>
    </row>
    <row r="38" spans="1:26" ht="18" x14ac:dyDescent="0.25">
      <c r="A38" s="68" t="s">
        <v>112</v>
      </c>
      <c r="B38" s="68" t="s">
        <v>113</v>
      </c>
      <c r="C38" s="68" t="s">
        <v>114</v>
      </c>
      <c r="F38" s="70"/>
      <c r="G38" s="71"/>
      <c r="H38" s="71"/>
      <c r="I38" s="66"/>
      <c r="J38" s="66"/>
      <c r="K38" s="72"/>
      <c r="L38" s="72"/>
      <c r="M38" s="73" t="e">
        <f>RANK(Q38,Q$3:Q$36)</f>
        <v>#REF!</v>
      </c>
      <c r="N38" s="43" t="e">
        <f>IF(M38&gt;#REF!,$B$38,IF(M38&lt;#REF!,$A$38,$C$38))</f>
        <v>#REF!</v>
      </c>
      <c r="O38" s="74" t="e">
        <f>IF(#REF!&lt;&gt;"nc",#REF!-M38,"nc")</f>
        <v>#REF!</v>
      </c>
      <c r="P38" s="75" t="s">
        <v>13</v>
      </c>
      <c r="Q38" s="30" t="e">
        <f>SUMIF(#REF!,P38,#REF!)</f>
        <v>#REF!</v>
      </c>
      <c r="R38" s="35" t="e">
        <f>IF(U38&lt;&gt;"nc",-U38+Q38,"Entrée")</f>
        <v>#REF!</v>
      </c>
      <c r="S38" s="76" t="e">
        <f>SUMIF(#REF!,P38,#REF!)</f>
        <v>#REF!</v>
      </c>
      <c r="T38" s="29">
        <v>-800</v>
      </c>
      <c r="U38" s="29">
        <v>-1775</v>
      </c>
      <c r="V38" s="84">
        <v>36</v>
      </c>
      <c r="W38" s="48" t="s">
        <v>115</v>
      </c>
      <c r="X38" s="47" t="s">
        <v>116</v>
      </c>
      <c r="Y38" s="34">
        <v>-6000</v>
      </c>
      <c r="Z38" s="41">
        <v>9</v>
      </c>
    </row>
    <row r="39" spans="1:26" x14ac:dyDescent="0.25">
      <c r="A39" s="71"/>
      <c r="B39" s="71"/>
      <c r="C39" s="71"/>
      <c r="D39" s="71"/>
      <c r="E39" s="71"/>
      <c r="F39" s="71"/>
      <c r="G39" s="71"/>
      <c r="H39" s="71"/>
      <c r="I39" s="29">
        <v>28662.5</v>
      </c>
      <c r="J39" s="29">
        <v>22482.5</v>
      </c>
      <c r="K39" s="71"/>
      <c r="L39" s="71"/>
      <c r="M39" s="71"/>
      <c r="N39" s="70"/>
      <c r="O39" s="70"/>
      <c r="P39" s="70"/>
      <c r="Q39" s="70"/>
      <c r="R39" s="70"/>
      <c r="S39" s="70"/>
      <c r="T39" s="70"/>
      <c r="U39" s="70"/>
      <c r="V39" s="84">
        <v>37</v>
      </c>
      <c r="W39" s="48" t="s">
        <v>117</v>
      </c>
      <c r="X39" s="47" t="s">
        <v>118</v>
      </c>
      <c r="Y39" s="34">
        <v>-6095</v>
      </c>
      <c r="Z39" s="41">
        <v>13</v>
      </c>
    </row>
    <row r="40" spans="1:26" x14ac:dyDescent="0.25">
      <c r="A40" s="71"/>
      <c r="B40" s="71"/>
      <c r="C40" s="71"/>
      <c r="D40" s="71"/>
      <c r="E40" s="71"/>
      <c r="F40" s="71"/>
      <c r="G40" s="77"/>
      <c r="H40" s="71"/>
      <c r="I40" s="71"/>
      <c r="J40" s="71"/>
      <c r="K40" s="71"/>
      <c r="L40" s="71"/>
      <c r="M40" s="71"/>
      <c r="N40" s="70"/>
      <c r="O40" s="70"/>
      <c r="P40" s="70"/>
      <c r="Q40" s="70"/>
      <c r="R40" s="70"/>
      <c r="S40" s="70"/>
      <c r="T40" s="70"/>
      <c r="U40" s="70"/>
      <c r="V40" s="84">
        <v>38</v>
      </c>
      <c r="W40" s="48" t="s">
        <v>119</v>
      </c>
      <c r="X40" s="47" t="s">
        <v>120</v>
      </c>
      <c r="Y40" s="34">
        <v>-6120</v>
      </c>
      <c r="Z40" s="41">
        <v>8</v>
      </c>
    </row>
    <row r="41" spans="1:26" x14ac:dyDescent="0.25">
      <c r="F41" s="70"/>
      <c r="G41" s="70"/>
      <c r="H41" s="70"/>
      <c r="I41" s="71"/>
      <c r="J41" s="71"/>
      <c r="K41" s="71"/>
      <c r="L41" s="71"/>
      <c r="M41" s="71"/>
      <c r="N41" s="70"/>
      <c r="O41" s="70"/>
      <c r="P41" s="70"/>
      <c r="Q41" s="70"/>
      <c r="R41" s="70"/>
      <c r="S41" s="70"/>
      <c r="T41" s="70"/>
      <c r="U41" s="70"/>
      <c r="V41" s="84">
        <v>39</v>
      </c>
      <c r="W41" s="48" t="s">
        <v>121</v>
      </c>
      <c r="X41" s="47" t="s">
        <v>122</v>
      </c>
      <c r="Y41" s="34">
        <v>-6145</v>
      </c>
      <c r="Z41" s="41">
        <v>17</v>
      </c>
    </row>
    <row r="42" spans="1:26" x14ac:dyDescent="0.25">
      <c r="F42" s="69"/>
      <c r="G42" s="69"/>
      <c r="H42" s="69"/>
      <c r="I42" s="70"/>
      <c r="J42" s="70"/>
      <c r="K42" s="71"/>
      <c r="L42" s="71"/>
      <c r="P42" s="69"/>
      <c r="Q42" s="69"/>
      <c r="R42" s="69"/>
      <c r="V42" s="84">
        <v>40</v>
      </c>
      <c r="W42" s="48" t="s">
        <v>123</v>
      </c>
      <c r="X42" s="47" t="s">
        <v>124</v>
      </c>
      <c r="Y42" s="34">
        <v>-6960</v>
      </c>
      <c r="Z42" s="41">
        <v>12</v>
      </c>
    </row>
    <row r="43" spans="1:26" x14ac:dyDescent="0.25">
      <c r="F43" s="69"/>
      <c r="G43" s="69"/>
      <c r="H43" s="69"/>
      <c r="I43" s="69"/>
      <c r="J43" s="69"/>
      <c r="P43" s="69"/>
      <c r="Q43" s="69"/>
      <c r="R43" s="69"/>
      <c r="V43" s="84">
        <v>41</v>
      </c>
      <c r="W43" s="48" t="s">
        <v>125</v>
      </c>
      <c r="X43" s="47" t="s">
        <v>126</v>
      </c>
      <c r="Y43" s="34">
        <v>-7000</v>
      </c>
      <c r="Z43" s="41">
        <v>8</v>
      </c>
    </row>
    <row r="44" spans="1:26" x14ac:dyDescent="0.25">
      <c r="F44" s="69"/>
      <c r="G44" s="69"/>
      <c r="H44" s="69"/>
      <c r="I44" s="69"/>
      <c r="J44" s="69"/>
      <c r="P44" s="69"/>
      <c r="Q44" s="69"/>
      <c r="R44" s="69"/>
      <c r="V44" s="84">
        <v>42</v>
      </c>
      <c r="W44" s="48" t="s">
        <v>127</v>
      </c>
      <c r="X44" s="47" t="s">
        <v>128</v>
      </c>
      <c r="Y44" s="34">
        <v>-9670</v>
      </c>
      <c r="Z44" s="41">
        <v>13</v>
      </c>
    </row>
    <row r="45" spans="1:26" x14ac:dyDescent="0.25">
      <c r="F45" s="69"/>
      <c r="G45" s="69"/>
      <c r="H45" s="69"/>
      <c r="I45" s="69"/>
      <c r="J45" s="69"/>
      <c r="P45" s="69"/>
      <c r="Q45" s="69"/>
      <c r="R45" s="69"/>
      <c r="V45" s="84">
        <v>43</v>
      </c>
      <c r="W45" s="48" t="s">
        <v>129</v>
      </c>
      <c r="X45" s="47" t="s">
        <v>130</v>
      </c>
      <c r="Y45" s="34">
        <v>-10080</v>
      </c>
      <c r="Z45" s="41">
        <v>13</v>
      </c>
    </row>
    <row r="46" spans="1:26" x14ac:dyDescent="0.25">
      <c r="F46" s="69"/>
      <c r="G46" s="69"/>
      <c r="H46" s="69"/>
      <c r="I46" s="69"/>
      <c r="J46" s="69"/>
      <c r="P46" s="69"/>
      <c r="Q46" s="69"/>
      <c r="R46" s="69"/>
      <c r="V46" s="84">
        <v>44</v>
      </c>
      <c r="W46" s="48" t="s">
        <v>131</v>
      </c>
      <c r="X46" s="47" t="s">
        <v>132</v>
      </c>
      <c r="Y46" s="34">
        <v>-10500</v>
      </c>
      <c r="Z46" s="41">
        <v>12</v>
      </c>
    </row>
    <row r="47" spans="1:26" x14ac:dyDescent="0.25">
      <c r="F47" s="69"/>
      <c r="G47" s="69"/>
      <c r="H47" s="69"/>
      <c r="I47" s="69"/>
      <c r="J47" s="69"/>
      <c r="P47" s="69"/>
      <c r="Q47" s="69"/>
      <c r="R47" s="69"/>
      <c r="V47" s="84">
        <v>45</v>
      </c>
      <c r="W47" s="46" t="s">
        <v>133</v>
      </c>
      <c r="X47" s="42" t="s">
        <v>134</v>
      </c>
      <c r="Y47" s="34">
        <v>-10540</v>
      </c>
      <c r="Z47" s="41">
        <v>23</v>
      </c>
    </row>
    <row r="48" spans="1:26" ht="16.5" thickBot="1" x14ac:dyDescent="0.3">
      <c r="F48" s="69"/>
      <c r="G48" s="69"/>
      <c r="H48" s="69"/>
      <c r="I48" s="69"/>
      <c r="J48" s="69"/>
      <c r="P48" s="69"/>
      <c r="Q48" s="69"/>
      <c r="R48" s="69"/>
      <c r="V48" s="85">
        <v>46</v>
      </c>
      <c r="W48" s="79" t="s">
        <v>135</v>
      </c>
      <c r="X48" s="80" t="s">
        <v>136</v>
      </c>
      <c r="Y48" s="81">
        <v>-15500</v>
      </c>
      <c r="Z48" s="82">
        <v>16</v>
      </c>
    </row>
    <row r="49" spans="6:25" x14ac:dyDescent="0.25">
      <c r="F49" s="69"/>
      <c r="G49" s="69"/>
      <c r="H49" s="69"/>
      <c r="I49" s="69"/>
      <c r="J49" s="69"/>
      <c r="P49" s="69"/>
      <c r="Q49" s="69"/>
      <c r="R49" s="69"/>
      <c r="Y49" s="69"/>
    </row>
    <row r="50" spans="6:25" x14ac:dyDescent="0.25">
      <c r="F50" s="69"/>
      <c r="G50" s="69"/>
      <c r="H50" s="69"/>
      <c r="I50" s="69"/>
      <c r="J50" s="69"/>
      <c r="P50" s="69"/>
      <c r="Q50" s="69"/>
      <c r="R50" s="69"/>
      <c r="Y50" s="69"/>
    </row>
    <row r="51" spans="6:25" x14ac:dyDescent="0.25">
      <c r="F51" s="69"/>
      <c r="G51" s="69"/>
      <c r="H51" s="69"/>
      <c r="I51" s="69"/>
      <c r="J51" s="69"/>
      <c r="P51" s="69"/>
      <c r="Q51" s="69"/>
      <c r="R51" s="69"/>
      <c r="Y51" s="69"/>
    </row>
    <row r="52" spans="6:25" x14ac:dyDescent="0.25">
      <c r="F52" s="69"/>
      <c r="G52" s="69"/>
      <c r="H52" s="69"/>
      <c r="I52" s="69"/>
      <c r="J52" s="69"/>
      <c r="P52" s="69"/>
      <c r="Q52" s="69"/>
      <c r="R52" s="69"/>
      <c r="Y52" s="69"/>
    </row>
    <row r="53" spans="6:25" x14ac:dyDescent="0.25">
      <c r="F53" s="69"/>
      <c r="G53" s="69"/>
      <c r="H53" s="69"/>
      <c r="I53" s="69"/>
      <c r="J53" s="69"/>
      <c r="P53" s="69"/>
      <c r="Q53" s="69"/>
      <c r="R53" s="69"/>
      <c r="Y53" s="69"/>
    </row>
    <row r="54" spans="6:25" x14ac:dyDescent="0.25">
      <c r="F54" s="69"/>
      <c r="G54" s="69"/>
      <c r="H54" s="69"/>
      <c r="I54" s="69"/>
      <c r="J54" s="69"/>
      <c r="P54" s="69"/>
      <c r="Q54" s="69"/>
      <c r="R54" s="69"/>
      <c r="Y54" s="69"/>
    </row>
    <row r="55" spans="6:25" x14ac:dyDescent="0.25">
      <c r="F55" s="69"/>
      <c r="G55" s="69"/>
      <c r="H55" s="69"/>
      <c r="I55" s="69"/>
      <c r="J55" s="69"/>
      <c r="P55" s="69"/>
      <c r="Q55" s="69"/>
      <c r="R55" s="69"/>
      <c r="Y55" s="69"/>
    </row>
    <row r="56" spans="6:25" x14ac:dyDescent="0.25">
      <c r="F56" s="69"/>
      <c r="G56" s="69"/>
      <c r="H56" s="69"/>
      <c r="I56" s="69"/>
      <c r="J56" s="69"/>
      <c r="P56" s="69"/>
      <c r="Q56" s="69"/>
      <c r="R56" s="69"/>
      <c r="Y56" s="69"/>
    </row>
    <row r="57" spans="6:25" x14ac:dyDescent="0.25">
      <c r="F57" s="69"/>
      <c r="G57" s="69"/>
      <c r="H57" s="69"/>
      <c r="I57" s="69"/>
      <c r="J57" s="69"/>
      <c r="P57" s="69"/>
      <c r="Q57" s="69"/>
      <c r="R57" s="69"/>
      <c r="Y57" s="69"/>
    </row>
    <row r="58" spans="6:25" x14ac:dyDescent="0.25">
      <c r="F58" s="69"/>
      <c r="G58" s="69"/>
      <c r="H58" s="69"/>
      <c r="I58" s="69"/>
      <c r="J58" s="69"/>
      <c r="P58" s="69"/>
      <c r="Q58" s="69"/>
      <c r="R58" s="69"/>
      <c r="Y58" s="69"/>
    </row>
    <row r="59" spans="6:25" x14ac:dyDescent="0.25">
      <c r="F59" s="69"/>
      <c r="G59" s="69"/>
      <c r="H59" s="69"/>
      <c r="I59" s="69"/>
      <c r="J59" s="69"/>
      <c r="P59" s="69"/>
      <c r="Q59" s="69"/>
      <c r="R59" s="69"/>
      <c r="Y59" s="69"/>
    </row>
    <row r="60" spans="6:25" x14ac:dyDescent="0.25">
      <c r="F60" s="69"/>
      <c r="G60" s="69"/>
      <c r="H60" s="69"/>
      <c r="I60" s="69"/>
      <c r="J60" s="69"/>
      <c r="P60" s="69"/>
      <c r="Q60" s="69"/>
      <c r="R60" s="69"/>
      <c r="Y60" s="69"/>
    </row>
    <row r="61" spans="6:25" x14ac:dyDescent="0.25">
      <c r="F61" s="69"/>
      <c r="G61" s="69"/>
      <c r="H61" s="69"/>
      <c r="I61" s="69"/>
      <c r="J61" s="69"/>
      <c r="P61" s="69"/>
      <c r="Q61" s="69"/>
      <c r="R61" s="69"/>
      <c r="Y61" s="69"/>
    </row>
    <row r="62" spans="6:25" x14ac:dyDescent="0.25">
      <c r="F62" s="69"/>
      <c r="G62" s="69"/>
      <c r="H62" s="69"/>
      <c r="I62" s="69"/>
      <c r="J62" s="69"/>
      <c r="P62" s="69"/>
      <c r="Q62" s="69"/>
      <c r="R62" s="69"/>
      <c r="Y62" s="69"/>
    </row>
    <row r="63" spans="6:25" x14ac:dyDescent="0.25">
      <c r="F63" s="69"/>
      <c r="G63" s="69"/>
      <c r="H63" s="69"/>
      <c r="I63" s="69"/>
      <c r="J63" s="69"/>
      <c r="P63" s="69"/>
      <c r="Q63" s="69"/>
      <c r="R63" s="69"/>
      <c r="Y63" s="69"/>
    </row>
    <row r="64" spans="6:25" x14ac:dyDescent="0.25">
      <c r="F64" s="69"/>
      <c r="G64" s="69"/>
      <c r="H64" s="69"/>
      <c r="I64" s="69"/>
      <c r="J64" s="69"/>
      <c r="P64" s="69"/>
      <c r="Q64" s="69"/>
      <c r="R64" s="69"/>
      <c r="Y64" s="69"/>
    </row>
    <row r="65" spans="6:25" x14ac:dyDescent="0.25">
      <c r="F65" s="69"/>
      <c r="G65" s="69"/>
      <c r="H65" s="69"/>
      <c r="I65" s="69"/>
      <c r="J65" s="69"/>
      <c r="P65" s="69"/>
      <c r="Q65" s="69"/>
      <c r="R65" s="69"/>
      <c r="Y65" s="69"/>
    </row>
    <row r="66" spans="6:25" x14ac:dyDescent="0.25">
      <c r="F66" s="69"/>
      <c r="G66" s="69"/>
      <c r="H66" s="69"/>
      <c r="I66" s="69"/>
      <c r="J66" s="69"/>
      <c r="P66" s="69"/>
      <c r="Q66" s="69"/>
      <c r="R66" s="69"/>
      <c r="Y66" s="69"/>
    </row>
    <row r="67" spans="6:25" x14ac:dyDescent="0.25">
      <c r="F67" s="69"/>
      <c r="G67" s="69"/>
      <c r="H67" s="69"/>
      <c r="I67" s="69"/>
      <c r="J67" s="69"/>
      <c r="P67" s="69"/>
      <c r="Q67" s="69"/>
      <c r="R67" s="69"/>
      <c r="Y67" s="69"/>
    </row>
    <row r="68" spans="6:25" x14ac:dyDescent="0.25">
      <c r="F68" s="69"/>
      <c r="G68" s="69"/>
      <c r="H68" s="69"/>
      <c r="I68" s="69"/>
      <c r="J68" s="69"/>
      <c r="P68" s="69"/>
      <c r="Q68" s="69"/>
      <c r="R68" s="69"/>
      <c r="Y68" s="69"/>
    </row>
    <row r="69" spans="6:25" x14ac:dyDescent="0.25">
      <c r="F69" s="69"/>
      <c r="G69" s="69"/>
      <c r="H69" s="69"/>
      <c r="I69" s="69"/>
      <c r="J69" s="69"/>
      <c r="P69" s="69"/>
      <c r="Q69" s="69"/>
      <c r="R69" s="69"/>
      <c r="Y69" s="69"/>
    </row>
    <row r="70" spans="6:25" x14ac:dyDescent="0.25">
      <c r="F70" s="69"/>
      <c r="G70" s="69"/>
      <c r="H70" s="69"/>
      <c r="I70" s="69"/>
      <c r="J70" s="69"/>
      <c r="P70" s="69"/>
      <c r="Q70" s="69"/>
      <c r="R70" s="69"/>
      <c r="Y70" s="69"/>
    </row>
    <row r="71" spans="6:25" x14ac:dyDescent="0.25">
      <c r="F71" s="69"/>
      <c r="G71" s="69"/>
      <c r="H71" s="69"/>
      <c r="I71" s="69"/>
      <c r="J71" s="69"/>
      <c r="P71" s="69"/>
      <c r="Q71" s="69"/>
      <c r="R71" s="69"/>
      <c r="Y71" s="69"/>
    </row>
    <row r="72" spans="6:25" x14ac:dyDescent="0.25">
      <c r="F72" s="69"/>
      <c r="G72" s="69"/>
      <c r="H72" s="69"/>
      <c r="I72" s="69"/>
      <c r="J72" s="69"/>
      <c r="P72" s="69"/>
      <c r="Q72" s="69"/>
      <c r="R72" s="69"/>
      <c r="Y72" s="69"/>
    </row>
    <row r="73" spans="6:25" x14ac:dyDescent="0.25">
      <c r="F73" s="69"/>
      <c r="G73" s="69"/>
      <c r="H73" s="69"/>
      <c r="I73" s="69"/>
      <c r="J73" s="69"/>
      <c r="P73" s="69"/>
      <c r="Q73" s="69"/>
      <c r="R73" s="69"/>
      <c r="Y73" s="69"/>
    </row>
    <row r="74" spans="6:25" x14ac:dyDescent="0.25">
      <c r="F74" s="69"/>
      <c r="G74" s="69"/>
      <c r="H74" s="69"/>
      <c r="I74" s="69"/>
      <c r="J74" s="69"/>
      <c r="P74" s="69"/>
      <c r="Q74" s="69"/>
      <c r="R74" s="69"/>
      <c r="Y74" s="69"/>
    </row>
    <row r="75" spans="6:25" x14ac:dyDescent="0.25">
      <c r="F75" s="69"/>
      <c r="G75" s="69"/>
      <c r="H75" s="69"/>
      <c r="I75" s="69"/>
      <c r="J75" s="69"/>
      <c r="P75" s="69"/>
      <c r="Q75" s="69"/>
      <c r="R75" s="69"/>
      <c r="Y75" s="69"/>
    </row>
    <row r="76" spans="6:25" x14ac:dyDescent="0.25">
      <c r="F76" s="69"/>
      <c r="G76" s="69"/>
      <c r="H76" s="69"/>
      <c r="I76" s="69"/>
      <c r="J76" s="69"/>
      <c r="P76" s="69"/>
      <c r="Q76" s="69"/>
      <c r="R76" s="69"/>
      <c r="Y76" s="69"/>
    </row>
    <row r="77" spans="6:25" x14ac:dyDescent="0.25">
      <c r="F77" s="69"/>
      <c r="G77" s="69"/>
      <c r="H77" s="69"/>
      <c r="I77" s="69"/>
      <c r="J77" s="69"/>
      <c r="P77" s="69"/>
      <c r="Q77" s="69"/>
      <c r="R77" s="69"/>
      <c r="Y77" s="69"/>
    </row>
    <row r="78" spans="6:25" x14ac:dyDescent="0.25">
      <c r="F78" s="69"/>
      <c r="G78" s="69"/>
      <c r="H78" s="69"/>
      <c r="I78" s="69"/>
      <c r="J78" s="69"/>
      <c r="P78" s="69"/>
      <c r="Q78" s="69"/>
      <c r="R78" s="69"/>
      <c r="Y78" s="69"/>
    </row>
    <row r="79" spans="6:25" x14ac:dyDescent="0.25">
      <c r="F79" s="69"/>
      <c r="G79" s="69"/>
      <c r="H79" s="69"/>
      <c r="I79" s="69"/>
      <c r="J79" s="69"/>
      <c r="P79" s="69"/>
      <c r="Q79" s="69"/>
      <c r="R79" s="69"/>
      <c r="Y79" s="69"/>
    </row>
    <row r="80" spans="6:25" x14ac:dyDescent="0.25">
      <c r="F80" s="69"/>
      <c r="G80" s="69"/>
      <c r="H80" s="69"/>
      <c r="I80" s="69"/>
      <c r="J80" s="69"/>
      <c r="P80" s="69"/>
      <c r="Q80" s="69"/>
      <c r="R80" s="69"/>
      <c r="Y80" s="69"/>
    </row>
    <row r="81" spans="6:25" x14ac:dyDescent="0.25">
      <c r="F81" s="69"/>
      <c r="G81" s="69"/>
      <c r="H81" s="69"/>
      <c r="I81" s="69"/>
      <c r="J81" s="69"/>
      <c r="P81" s="69"/>
      <c r="Q81" s="69"/>
      <c r="R81" s="69"/>
      <c r="Y81" s="69"/>
    </row>
    <row r="82" spans="6:25" x14ac:dyDescent="0.25">
      <c r="F82" s="69"/>
      <c r="G82" s="69"/>
      <c r="H82" s="69"/>
      <c r="I82" s="69"/>
      <c r="J82" s="69"/>
      <c r="P82" s="69"/>
      <c r="Q82" s="69"/>
      <c r="R82" s="69"/>
      <c r="Y82" s="69"/>
    </row>
    <row r="83" spans="6:25" x14ac:dyDescent="0.25">
      <c r="F83" s="69"/>
      <c r="G83" s="69"/>
      <c r="H83" s="69"/>
      <c r="I83" s="69"/>
      <c r="J83" s="69"/>
      <c r="P83" s="69"/>
      <c r="Q83" s="69"/>
      <c r="R83" s="69"/>
      <c r="Y83" s="69"/>
    </row>
    <row r="84" spans="6:25" x14ac:dyDescent="0.25">
      <c r="F84" s="69"/>
      <c r="G84" s="69"/>
      <c r="H84" s="69"/>
      <c r="I84" s="69"/>
      <c r="J84" s="69"/>
      <c r="P84" s="69"/>
      <c r="Q84" s="69"/>
      <c r="R84" s="69"/>
      <c r="Y84" s="69"/>
    </row>
    <row r="85" spans="6:25" x14ac:dyDescent="0.25">
      <c r="F85" s="69"/>
      <c r="G85" s="69"/>
      <c r="H85" s="69"/>
      <c r="I85" s="69"/>
      <c r="J85" s="69"/>
      <c r="P85" s="69"/>
      <c r="Q85" s="69"/>
      <c r="R85" s="69"/>
      <c r="Y85" s="69"/>
    </row>
    <row r="86" spans="6:25" x14ac:dyDescent="0.25">
      <c r="F86" s="69"/>
      <c r="G86" s="69"/>
      <c r="H86" s="69"/>
      <c r="I86" s="69"/>
      <c r="J86" s="69"/>
      <c r="P86" s="69"/>
      <c r="Q86" s="69"/>
      <c r="R86" s="69"/>
      <c r="Y86" s="69"/>
    </row>
    <row r="87" spans="6:25" x14ac:dyDescent="0.25">
      <c r="F87" s="69"/>
      <c r="G87" s="69"/>
      <c r="H87" s="69"/>
      <c r="I87" s="69"/>
      <c r="J87" s="69"/>
      <c r="P87" s="69"/>
      <c r="Q87" s="69"/>
      <c r="R87" s="69"/>
      <c r="Y87" s="69"/>
    </row>
    <row r="88" spans="6:25" x14ac:dyDescent="0.25">
      <c r="F88" s="69"/>
      <c r="G88" s="69"/>
      <c r="H88" s="69"/>
      <c r="I88" s="69"/>
      <c r="J88" s="69"/>
      <c r="P88" s="69"/>
      <c r="Q88" s="69"/>
      <c r="R88" s="69"/>
      <c r="Y88" s="69"/>
    </row>
    <row r="89" spans="6:25" x14ac:dyDescent="0.25">
      <c r="F89" s="69"/>
      <c r="G89" s="69"/>
      <c r="H89" s="69"/>
      <c r="I89" s="69"/>
      <c r="J89" s="69"/>
      <c r="P89" s="69"/>
      <c r="Q89" s="69"/>
      <c r="R89" s="69"/>
      <c r="Y89" s="69"/>
    </row>
    <row r="90" spans="6:25" x14ac:dyDescent="0.25">
      <c r="F90" s="69"/>
      <c r="G90" s="69"/>
      <c r="H90" s="69"/>
      <c r="I90" s="69"/>
      <c r="J90" s="69"/>
      <c r="P90" s="69"/>
      <c r="Q90" s="69"/>
      <c r="R90" s="69"/>
      <c r="Y90" s="69"/>
    </row>
    <row r="91" spans="6:25" x14ac:dyDescent="0.25">
      <c r="F91" s="69"/>
      <c r="G91" s="69"/>
      <c r="H91" s="69"/>
      <c r="I91" s="69"/>
      <c r="J91" s="69"/>
      <c r="P91" s="69"/>
      <c r="Q91" s="69"/>
      <c r="R91" s="69"/>
      <c r="Y91" s="69"/>
    </row>
    <row r="92" spans="6:25" x14ac:dyDescent="0.25">
      <c r="F92" s="69"/>
      <c r="G92" s="69"/>
      <c r="H92" s="69"/>
      <c r="I92" s="69"/>
      <c r="J92" s="69"/>
      <c r="P92" s="69"/>
      <c r="Q92" s="69"/>
      <c r="R92" s="69"/>
      <c r="Y92" s="69"/>
    </row>
    <row r="93" spans="6:25" x14ac:dyDescent="0.25">
      <c r="F93" s="69"/>
      <c r="G93" s="69"/>
      <c r="H93" s="69"/>
      <c r="I93" s="69"/>
      <c r="J93" s="69"/>
      <c r="P93" s="69"/>
      <c r="Q93" s="69"/>
      <c r="R93" s="69"/>
      <c r="Y93" s="69"/>
    </row>
    <row r="94" spans="6:25" x14ac:dyDescent="0.25">
      <c r="F94" s="69"/>
      <c r="G94" s="69"/>
      <c r="H94" s="69"/>
      <c r="I94" s="69"/>
      <c r="J94" s="69"/>
      <c r="P94" s="69"/>
      <c r="Q94" s="69"/>
      <c r="R94" s="69"/>
    </row>
    <row r="95" spans="6:25" x14ac:dyDescent="0.25">
      <c r="I95" s="69"/>
      <c r="J95" s="69"/>
    </row>
  </sheetData>
  <mergeCells count="6">
    <mergeCell ref="V1:X1"/>
    <mergeCell ref="D2:E2"/>
    <mergeCell ref="N2:O2"/>
    <mergeCell ref="C1:H1"/>
    <mergeCell ref="M1:P1"/>
    <mergeCell ref="Q1:R1"/>
  </mergeCells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Lecomte</dc:creator>
  <cp:lastModifiedBy>Sonia Lecomte</cp:lastModifiedBy>
  <cp:lastPrinted>2026-10-13T20:05:17Z</cp:lastPrinted>
  <dcterms:created xsi:type="dcterms:W3CDTF">2026-10-13T20:00:09Z</dcterms:created>
  <dcterms:modified xsi:type="dcterms:W3CDTF">2026-10-13T20:06:40Z</dcterms:modified>
</cp:coreProperties>
</file>